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defra-my.sharepoint.com/personal/lisa_evers_environment-agency_gov_uk/Documents/2025 end of year/"/>
    </mc:Choice>
  </mc:AlternateContent>
  <xr:revisionPtr revIDLastSave="466" documentId="8_{E6127B0C-74FE-407A-921E-3D1CF133D69A}" xr6:coauthVersionLast="47" xr6:coauthVersionMax="47" xr10:uidLastSave="{2895D27D-F894-46FC-A880-3449D8D1817E}"/>
  <bookViews>
    <workbookView xWindow="-120" yWindow="-16320" windowWidth="29040" windowHeight="15720" firstSheet="3" xr2:uid="{81781AD4-8401-4EEB-BA21-700981A98BBF}"/>
  </bookViews>
  <sheets>
    <sheet name="Instructions" sheetId="7" r:id="rId1"/>
    <sheet name="Example 1" sheetId="1" r:id="rId2"/>
    <sheet name="Example 2" sheetId="4" r:id="rId3"/>
    <sheet name="Example 3"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83" i="1" l="1"/>
  <c r="C72" i="5"/>
  <c r="D72" i="5" s="1"/>
  <c r="C68" i="5"/>
  <c r="D68" i="5" s="1"/>
  <c r="C67" i="5"/>
  <c r="D67" i="5" s="1"/>
  <c r="C63" i="5"/>
  <c r="D63" i="5" s="1"/>
  <c r="C62" i="5"/>
  <c r="D62" i="5" s="1"/>
  <c r="B31" i="4"/>
  <c r="C31" i="4" s="1"/>
  <c r="D31" i="4" s="1"/>
  <c r="C58" i="1"/>
  <c r="D58" i="1" s="1"/>
  <c r="B57" i="1"/>
  <c r="C57" i="1" s="1"/>
  <c r="D57" i="1" s="1"/>
  <c r="B56" i="1"/>
  <c r="C56" i="1" s="1"/>
  <c r="D56" i="1" s="1"/>
  <c r="B54" i="1"/>
  <c r="C54" i="1" s="1"/>
  <c r="D54" i="1" s="1"/>
  <c r="B53" i="1"/>
  <c r="C53" i="1" s="1"/>
  <c r="D53" i="1" s="1"/>
  <c r="E110" i="5"/>
  <c r="E111" i="5"/>
  <c r="C105" i="5"/>
  <c r="D105" i="5" s="1"/>
  <c r="F105" i="5" s="1"/>
  <c r="C101" i="5"/>
  <c r="D101" i="5" s="1"/>
  <c r="F101" i="5" s="1"/>
  <c r="C100" i="5"/>
  <c r="D100" i="5" s="1"/>
  <c r="F100" i="5" s="1"/>
  <c r="C96" i="5"/>
  <c r="D96" i="5" s="1"/>
  <c r="F96" i="5" s="1"/>
  <c r="C95" i="5"/>
  <c r="D95" i="5" s="1"/>
  <c r="F95" i="5" s="1"/>
  <c r="C89" i="5"/>
  <c r="D89" i="5" s="1"/>
  <c r="F89" i="5" s="1"/>
  <c r="C85" i="5"/>
  <c r="D85" i="5" s="1"/>
  <c r="F85" i="5" s="1"/>
  <c r="C84" i="5"/>
  <c r="D84" i="5" s="1"/>
  <c r="F84" i="5" s="1"/>
  <c r="C80" i="5"/>
  <c r="D80" i="5" s="1"/>
  <c r="F80" i="5" s="1"/>
  <c r="C79" i="5"/>
  <c r="D79" i="5" s="1"/>
  <c r="F79" i="5" s="1"/>
  <c r="C63" i="4"/>
  <c r="E63" i="4" s="1"/>
  <c r="G63" i="4" s="1"/>
  <c r="H63" i="4" s="1"/>
  <c r="C58" i="4"/>
  <c r="E58" i="4" s="1"/>
  <c r="G58" i="4" s="1"/>
  <c r="H58" i="4" s="1"/>
  <c r="C53" i="4"/>
  <c r="E53" i="4" s="1"/>
  <c r="G53" i="4" s="1"/>
  <c r="B25" i="4"/>
  <c r="B24" i="4"/>
  <c r="C48" i="4"/>
  <c r="E48" i="4" s="1"/>
  <c r="F43" i="4"/>
  <c r="G43" i="4" s="1"/>
  <c r="I63" i="4" s="1"/>
  <c r="F42" i="4"/>
  <c r="G42" i="4" s="1"/>
  <c r="B68" i="4" s="1"/>
  <c r="F37" i="4"/>
  <c r="F36" i="4"/>
  <c r="C84" i="1"/>
  <c r="D84" i="1" s="1"/>
  <c r="F84" i="1" s="1"/>
  <c r="G84" i="1" s="1"/>
  <c r="B83" i="1"/>
  <c r="C83" i="1" s="1"/>
  <c r="D83" i="1" s="1"/>
  <c r="F83" i="1" s="1"/>
  <c r="G83" i="1" s="1"/>
  <c r="C78" i="1"/>
  <c r="D78" i="1" s="1"/>
  <c r="F78" i="1" s="1"/>
  <c r="G78" i="1" s="1"/>
  <c r="C68" i="1"/>
  <c r="D68" i="1" s="1"/>
  <c r="F68" i="1" s="1"/>
  <c r="F75" i="1"/>
  <c r="F65" i="1"/>
  <c r="J63" i="4" l="1"/>
  <c r="B77" i="1" l="1"/>
  <c r="C77" i="1" s="1"/>
  <c r="D77" i="1" s="1"/>
  <c r="F77" i="1" s="1"/>
  <c r="G77" i="1" s="1"/>
  <c r="B76" i="1"/>
  <c r="C76" i="1" s="1"/>
  <c r="D76" i="1" s="1"/>
  <c r="F76" i="1" s="1"/>
  <c r="G76" i="1" s="1"/>
  <c r="B74" i="1"/>
  <c r="C74" i="1" s="1"/>
  <c r="D74" i="1" s="1"/>
  <c r="F74" i="1" s="1"/>
  <c r="G74" i="1" s="1"/>
  <c r="B73" i="1"/>
  <c r="C73" i="1" s="1"/>
  <c r="D73" i="1" s="1"/>
  <c r="F73" i="1" s="1"/>
  <c r="B67" i="1"/>
  <c r="C67" i="1" s="1"/>
  <c r="D67" i="1" s="1"/>
  <c r="F67" i="1" s="1"/>
  <c r="B66" i="1"/>
  <c r="C66" i="1" s="1"/>
  <c r="D66" i="1" s="1"/>
  <c r="F66" i="1" s="1"/>
  <c r="B64" i="1"/>
  <c r="C64" i="1" s="1"/>
  <c r="D64" i="1" s="1"/>
  <c r="F64" i="1" s="1"/>
  <c r="B63" i="1"/>
  <c r="C63" i="1" s="1"/>
  <c r="D63" i="1" s="1"/>
  <c r="F63" i="1" s="1"/>
  <c r="B46" i="1"/>
  <c r="B44" i="1"/>
  <c r="B47" i="1"/>
  <c r="B43" i="1"/>
  <c r="G73" i="1" l="1"/>
  <c r="B89" i="1" s="1"/>
</calcChain>
</file>

<file path=xl/sharedStrings.xml><?xml version="1.0" encoding="utf-8"?>
<sst xmlns="http://schemas.openxmlformats.org/spreadsheetml/2006/main" count="717" uniqueCount="116">
  <si>
    <t>IMPORTANT INFORMATION:
Appendix 2 of the Calculating Recycling Obligations Guidance:  Recycling obligations calcuation worked examples for 2027 relevant year
This workbook provides worked examples to help explain how recycling obligations are calculated for a relevant year. It is intended as an aid only and should be used alongside the Calculating Recycling Obligations guidance. Before using these examples, please refer to ths guidance for the full methodology, definitions, assumptions and calculation rules.  
The workbook contains a number of tabs showing different worked examples and scenarios. Each tab demonstrates how the recycling obligation is calculated for different scenarios</t>
  </si>
  <si>
    <t>Worked example 1:  Calculation of recycling obligation for the 2027 relevant year</t>
  </si>
  <si>
    <t xml:space="preserve">This example demonstrates how to calculate the recycling obligation for a producer that
- Has reported aluminium, wood, steel, plastic,paper/board, fibre based composite other packaging
</t>
  </si>
  <si>
    <t xml:space="preserve">Step 1:  Combine H1 2026 and H2 2026 packaging datasets </t>
  </si>
  <si>
    <t>organisation_id</t>
  </si>
  <si>
    <t>subsidiary_id</t>
  </si>
  <si>
    <t>organisation_size</t>
  </si>
  <si>
    <t>submission_period</t>
  </si>
  <si>
    <t>packaging_activity</t>
  </si>
  <si>
    <t>packaging_type</t>
  </si>
  <si>
    <t>packaging_class</t>
  </si>
  <si>
    <t>packaging_material</t>
  </si>
  <si>
    <t>packaging_material_subtype</t>
  </si>
  <si>
    <t>from_country</t>
  </si>
  <si>
    <t>to_country</t>
  </si>
  <si>
    <t>packaging_material_weight</t>
  </si>
  <si>
    <t>packaging_material_units</t>
  </si>
  <si>
    <t>transitional_packaging_units</t>
  </si>
  <si>
    <t>ram_rag_rating</t>
  </si>
  <si>
    <t>L</t>
  </si>
  <si>
    <t>2026-H1</t>
  </si>
  <si>
    <t>SO</t>
  </si>
  <si>
    <t>HH</t>
  </si>
  <si>
    <t>P1</t>
  </si>
  <si>
    <t>AL</t>
  </si>
  <si>
    <t>G</t>
  </si>
  <si>
    <t>PF</t>
  </si>
  <si>
    <t>NH</t>
  </si>
  <si>
    <t>PC</t>
  </si>
  <si>
    <t>IM</t>
  </si>
  <si>
    <t>P4</t>
  </si>
  <si>
    <t>WD</t>
  </si>
  <si>
    <t>RU</t>
  </si>
  <si>
    <t>P5</t>
  </si>
  <si>
    <t>SE</t>
  </si>
  <si>
    <t>HDC</t>
  </si>
  <si>
    <t>PL</t>
  </si>
  <si>
    <t>HL</t>
  </si>
  <si>
    <t>NDC</t>
  </si>
  <si>
    <t>ST</t>
  </si>
  <si>
    <t>PB</t>
  </si>
  <si>
    <t>B1</t>
  </si>
  <si>
    <t>R</t>
  </si>
  <si>
    <t>2026-H2</t>
  </si>
  <si>
    <t>A</t>
  </si>
  <si>
    <t>FC</t>
  </si>
  <si>
    <t>OT</t>
  </si>
  <si>
    <t>Step 2:  Remove all packaging types other than HH,NH,  PB, HDC and NHC, as these are the only packaging types that attract a recycling obligation.</t>
  </si>
  <si>
    <t xml:space="preserve">Step 3: The total weight of packaging per material  must be added together to provide a weight in kilograms for each specific material.  </t>
  </si>
  <si>
    <t>Do not include material type "Other" in this calculation, even if it has been reported. There is no recycling target associated with this material type and no recycling obligation applies to it.</t>
  </si>
  <si>
    <t>Weight  in KG</t>
  </si>
  <si>
    <t xml:space="preserve">Step 4:  Covert the weight for each material from Kg to tonnes and round the weight up or down to the nearest tonne.  </t>
  </si>
  <si>
    <t>Weight in tonnes (X)</t>
  </si>
  <si>
    <t>Rounded to whole number (X)</t>
  </si>
  <si>
    <t>Step 5: Multiply by relevant recycling target for 2027 set down in schedule 5 of the regulations</t>
  </si>
  <si>
    <t>Weight in tonnes  (X)</t>
  </si>
  <si>
    <t>2027 recycling target (Y)</t>
  </si>
  <si>
    <t>Recycling obligation (Z)</t>
  </si>
  <si>
    <t>Step 6: Round UP to nearest whole number to calcuate recycling obligations</t>
  </si>
  <si>
    <t>2027 recycling target  (Y)</t>
  </si>
  <si>
    <t>Recycling obligation (rounded up) (Z)</t>
  </si>
  <si>
    <t xml:space="preserve">Step 7:  If both fibre composite and paper board have been reported add the obligations together to calculate the total paper, board or fibre based composite recycling obligations.  </t>
  </si>
  <si>
    <t>Paper, board or fibre based composite recycling obligation (Z)</t>
  </si>
  <si>
    <t>Step 8: Final recycling obligations in tonnes</t>
  </si>
  <si>
    <t>Aluminium</t>
  </si>
  <si>
    <t>Paper, board or fibre based composite</t>
  </si>
  <si>
    <t>Wood</t>
  </si>
  <si>
    <t>Plastic</t>
  </si>
  <si>
    <t>Steel</t>
  </si>
  <si>
    <t>Worked example 2  Calculation of recycling obligation for the 2027 relevant year</t>
  </si>
  <si>
    <t xml:space="preserve">This example demonstrates how to calcuate the recycling obligation for a producer that has reported glass packaging
</t>
  </si>
  <si>
    <t xml:space="preserve">Step 1:  Combine H1 and H2 data sets </t>
  </si>
  <si>
    <t>GL</t>
  </si>
  <si>
    <t>OW</t>
  </si>
  <si>
    <t>O2</t>
  </si>
  <si>
    <t>EN</t>
  </si>
  <si>
    <t xml:space="preserve">Step 3:  The total weight of packaging per material  must be added together to provide a weight in kilograms for each specific material. </t>
  </si>
  <si>
    <t xml:space="preserve">Step 5: Multiply by relevant recycling target </t>
  </si>
  <si>
    <t>Weight in Tonnes (X)</t>
  </si>
  <si>
    <t>Step 6: Round UP to nearest whole number to calcuate recycling obligation</t>
  </si>
  <si>
    <t>Weight in Tonnes  (X)</t>
  </si>
  <si>
    <t>Step 7: Multiply the weight of glass in tonnes (L) by the recycling target (Y)</t>
  </si>
  <si>
    <t xml:space="preserve">Weight in Tonnes (L) </t>
  </si>
  <si>
    <t>Glass recycling target  2027 (Y)</t>
  </si>
  <si>
    <t xml:space="preserve"> (LxY) </t>
  </si>
  <si>
    <t>Step 8:  Multiply (L xY) by the glass remelt target (T)</t>
  </si>
  <si>
    <t>(LxY)</t>
  </si>
  <si>
    <t>Remelt target  2027 (T)</t>
  </si>
  <si>
    <t>Glass remelt obligation (G)</t>
  </si>
  <si>
    <t>Step 9:  Round glass remelt obligation UP to nearest whole number</t>
  </si>
  <si>
    <t>Glass remelt obligation rounded (G)</t>
  </si>
  <si>
    <t>Step 10:  Subtract glass remelt obligation from glass recycling obligation to calculate 'glass other' obligation</t>
  </si>
  <si>
    <t>Glass remelt obligation(G)</t>
  </si>
  <si>
    <t xml:space="preserve">Glass recycling obligation </t>
  </si>
  <si>
    <t xml:space="preserve">Glass other obligation </t>
  </si>
  <si>
    <t xml:space="preserve">Step 11: Final recycling obligations in tonnes </t>
  </si>
  <si>
    <t>Recycling obligations</t>
  </si>
  <si>
    <t>Glass (re-melt)</t>
  </si>
  <si>
    <t>Glass (other)</t>
  </si>
  <si>
    <t>Worked example 3  Calculation of recycling obligation for the 2027 relevant year</t>
  </si>
  <si>
    <t xml:space="preserve">This example demonstrates how to calculate the recycling obligation where there is a group registration.
 In this example the holding company and two subsidaries supply packaging.  
</t>
  </si>
  <si>
    <t xml:space="preserve">Step 1:  Combine H1 2026 and H2 2026 packaging data sets </t>
  </si>
  <si>
    <t xml:space="preserve">Rigid </t>
  </si>
  <si>
    <t>NHC</t>
  </si>
  <si>
    <t>noncountry</t>
  </si>
  <si>
    <t>Rigid</t>
  </si>
  <si>
    <t>Step 3: For each subsidiary and the holding company individually  the total weight of packaging per material  must be added together to provide a weight in kilograms for each specific material.</t>
  </si>
  <si>
    <t>Holding Company 123125</t>
  </si>
  <si>
    <t>Subsidiary 100001</t>
  </si>
  <si>
    <t>Subsidiary 100002</t>
  </si>
  <si>
    <t>Step 4:  Covert the weight for each material from Kg to tonnes and round the weight up or down to the nearest tonne.</t>
  </si>
  <si>
    <t xml:space="preserve">Step 5: Multiply by the relevant recycling target </t>
  </si>
  <si>
    <t>Step 6: Round UP to nearest whole number to calculate the recycling obligations</t>
  </si>
  <si>
    <t>Step 7: Add together the recycling obligations calculated for each subsidiary and the holding company for each material type to determine the group's total recycling obligations by material.</t>
  </si>
  <si>
    <t>Total</t>
  </si>
  <si>
    <t>Step 8: Final recycling obligations for the group in tonnes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</si>
</sst>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b/>
      <sz val="11"/>
      <color theme="1"/>
      <name val="Aptos Narrow"/>
      <family val="2"/>
      <scheme val="minor"/>
    </font>
    <font>
      <sz val="12"/>
      <color rgb="FF000000"/>
      <name val="Calibri"/>
      <family val="2"/>
    </font>
    <font>
      <sz val="8"/>
      <name val="Aptos Narrow"/>
      <family val="2"/>
      <scheme val="minor"/>
    </font>
    <font>
      <b/>
      <sz val="14"/>
      <color theme="1"/>
      <name val="Aptos Narrow"/>
      <family val="2"/>
      <scheme val="minor"/>
    </font>
    <font>
      <sz val="12"/>
      <color rgb="FF000000"/>
      <name val="Aptos Narrow"/>
      <scheme val="minor"/>
    </font>
    <font>
      <b/>
      <sz val="12"/>
      <color theme="1"/>
      <name val="Aptos Narrow"/>
      <scheme val="minor"/>
    </font>
    <font>
      <b/>
      <sz val="12"/>
      <color theme="1"/>
      <name val="Aptos Narrow"/>
      <family val="2"/>
      <scheme val="minor"/>
    </font>
    <font>
      <sz val="12"/>
      <color theme="1"/>
      <name val="Aptos Narrow"/>
      <scheme val="minor"/>
    </font>
    <font>
      <sz val="12"/>
      <color theme="1"/>
      <name val="Aptos Narrow"/>
      <family val="2"/>
      <scheme val="minor"/>
    </font>
    <font>
      <sz val="12"/>
      <color rgb="FF212121"/>
      <name val="Aptos Narrow"/>
      <scheme val="minor"/>
    </font>
    <font>
      <sz val="12"/>
      <color rgb="FF212121"/>
      <name val="Calibri"/>
      <family val="2"/>
    </font>
    <font>
      <b/>
      <sz val="12"/>
      <color rgb="FF000000"/>
      <name val="Aptos Narrow"/>
      <charset val="1"/>
    </font>
    <font>
      <sz val="12"/>
      <color rgb="FF000000"/>
      <name val="Aptos Narrow"/>
    </font>
  </fonts>
  <fills count="4">
    <fill>
      <patternFill patternType="none"/>
    </fill>
    <fill>
      <patternFill patternType="gray125"/>
    </fill>
    <fill>
      <patternFill patternType="solid">
        <fgColor theme="9"/>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7">
    <xf numFmtId="0" fontId="0" fillId="0" borderId="0" xfId="0"/>
    <xf numFmtId="0" fontId="2" fillId="0" borderId="0" xfId="0" applyFont="1"/>
    <xf numFmtId="0" fontId="2" fillId="0" borderId="0" xfId="0" applyFont="1" applyAlignment="1">
      <alignment wrapText="1"/>
    </xf>
    <xf numFmtId="0" fontId="1" fillId="0" borderId="0" xfId="0" applyFont="1"/>
    <xf numFmtId="0" fontId="4" fillId="0" borderId="0" xfId="0" applyFont="1" applyAlignment="1">
      <alignment horizontal="left" vertical="center" wrapText="1"/>
    </xf>
    <xf numFmtId="0" fontId="5" fillId="0" borderId="0" xfId="0" applyFont="1"/>
    <xf numFmtId="0" fontId="5" fillId="0" borderId="0" xfId="0" applyFont="1" applyAlignment="1">
      <alignment wrapText="1"/>
    </xf>
    <xf numFmtId="0" fontId="6" fillId="0" borderId="0" xfId="0" applyFont="1"/>
    <xf numFmtId="0" fontId="7" fillId="0" borderId="0" xfId="0" applyFont="1"/>
    <xf numFmtId="0" fontId="6" fillId="0" borderId="0" xfId="0" applyFont="1" applyAlignment="1">
      <alignment wrapText="1"/>
    </xf>
    <xf numFmtId="0" fontId="8" fillId="0" borderId="0" xfId="0" applyFont="1"/>
    <xf numFmtId="0" fontId="9" fillId="0" borderId="0" xfId="0" applyFont="1"/>
    <xf numFmtId="0" fontId="10" fillId="0" borderId="0" xfId="0" applyFont="1"/>
    <xf numFmtId="9" fontId="8" fillId="0" borderId="0" xfId="0" applyNumberFormat="1" applyFont="1"/>
    <xf numFmtId="9" fontId="6" fillId="0" borderId="0" xfId="0" applyNumberFormat="1" applyFont="1"/>
    <xf numFmtId="0" fontId="11" fillId="0" borderId="0" xfId="0" applyFont="1"/>
    <xf numFmtId="9" fontId="9" fillId="0" borderId="0" xfId="0" applyNumberFormat="1" applyFont="1"/>
    <xf numFmtId="0" fontId="9" fillId="3" borderId="0" xfId="0" applyFont="1" applyFill="1"/>
    <xf numFmtId="0" fontId="9" fillId="2" borderId="0" xfId="0" applyFont="1" applyFill="1"/>
    <xf numFmtId="0" fontId="12" fillId="0" borderId="0" xfId="0" applyFont="1"/>
    <xf numFmtId="9" fontId="7" fillId="0" borderId="0" xfId="0" applyNumberFormat="1" applyFont="1"/>
    <xf numFmtId="0" fontId="9" fillId="0" borderId="0" xfId="0" applyFont="1" applyAlignment="1">
      <alignment wrapText="1"/>
    </xf>
    <xf numFmtId="0" fontId="7" fillId="0" borderId="0" xfId="0" applyFont="1" applyAlignment="1">
      <alignment horizontal="left"/>
    </xf>
    <xf numFmtId="0" fontId="13" fillId="0" borderId="0" xfId="0" applyFont="1"/>
    <xf numFmtId="0" fontId="7" fillId="0" borderId="0" xfId="0" applyFont="1" applyAlignment="1">
      <alignment horizontal="left" wrapText="1"/>
    </xf>
    <xf numFmtId="0" fontId="6" fillId="0" borderId="0" xfId="0" applyFont="1" applyAlignment="1">
      <alignment horizontal="left" wrapText="1"/>
    </xf>
    <xf numFmtId="0" fontId="6"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DD1CD-4E3B-4F15-AD24-D9F700FDB0BA}">
  <dimension ref="A1"/>
  <sheetViews>
    <sheetView tabSelected="1" workbookViewId="0"/>
  </sheetViews>
  <sheetFormatPr defaultRowHeight="14.45"/>
  <cols>
    <col min="1" max="1" width="185.5703125" bestFit="1" customWidth="1"/>
    <col min="2" max="2" width="12.7109375" customWidth="1"/>
    <col min="3" max="3" width="20.42578125" customWidth="1"/>
    <col min="4" max="4" width="25.140625" customWidth="1"/>
    <col min="5" max="5" width="18.5703125" bestFit="1" customWidth="1"/>
    <col min="6" max="6" width="24.140625" customWidth="1"/>
    <col min="7" max="7" width="32.42578125" bestFit="1" customWidth="1"/>
    <col min="8" max="8" width="30.5703125" bestFit="1" customWidth="1"/>
    <col min="9" max="9" width="27.140625" bestFit="1" customWidth="1"/>
  </cols>
  <sheetData>
    <row r="1" spans="1:1" s="3" customFormat="1" ht="269.10000000000002" customHeight="1">
      <c r="A1" s="4"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E36B3-12CA-4A63-8CED-F9CE48E24933}">
  <dimension ref="A1:O93"/>
  <sheetViews>
    <sheetView workbookViewId="0">
      <selection activeCell="O17" sqref="O17"/>
    </sheetView>
  </sheetViews>
  <sheetFormatPr defaultRowHeight="15.75"/>
  <cols>
    <col min="1" max="1" width="49.85546875" style="11" customWidth="1"/>
    <col min="2" max="2" width="12.7109375" style="11" customWidth="1"/>
    <col min="3" max="3" width="20.42578125" style="11" customWidth="1"/>
    <col min="4" max="4" width="28.28515625" style="11" customWidth="1"/>
    <col min="5" max="5" width="23.7109375" style="11" customWidth="1"/>
    <col min="6" max="6" width="24.140625" style="11" customWidth="1"/>
    <col min="7" max="7" width="34.7109375" style="11" customWidth="1"/>
    <col min="8" max="8" width="30.5703125" style="11" bestFit="1" customWidth="1"/>
    <col min="9" max="9" width="27.140625" style="11" bestFit="1" customWidth="1"/>
    <col min="10" max="16384" width="9.140625" style="11"/>
  </cols>
  <sheetData>
    <row r="1" spans="1:15" s="8" customFormat="1">
      <c r="A1" s="7" t="s">
        <v>1</v>
      </c>
      <c r="B1" s="7"/>
      <c r="C1" s="7"/>
      <c r="D1" s="7"/>
      <c r="E1" s="7"/>
      <c r="F1" s="7"/>
      <c r="G1" s="7"/>
      <c r="H1" s="7"/>
      <c r="I1" s="7"/>
      <c r="J1" s="7"/>
      <c r="K1" s="7"/>
      <c r="L1" s="7"/>
      <c r="M1" s="7"/>
    </row>
    <row r="2" spans="1:15" s="8" customFormat="1" ht="114" customHeight="1">
      <c r="A2" s="25" t="s">
        <v>2</v>
      </c>
      <c r="B2" s="26"/>
      <c r="C2" s="26"/>
      <c r="D2" s="9"/>
      <c r="E2" s="7"/>
      <c r="F2" s="7"/>
      <c r="G2" s="7"/>
      <c r="H2" s="7"/>
      <c r="I2" s="7"/>
      <c r="J2" s="7"/>
      <c r="K2" s="7"/>
      <c r="L2" s="7"/>
      <c r="M2" s="7"/>
    </row>
    <row r="3" spans="1:15" s="8" customFormat="1">
      <c r="A3" s="7"/>
      <c r="B3" s="7"/>
      <c r="C3" s="7"/>
      <c r="D3" s="7"/>
      <c r="E3" s="7"/>
      <c r="F3" s="7"/>
      <c r="G3" s="7"/>
      <c r="H3" s="7"/>
      <c r="I3" s="7"/>
      <c r="J3" s="7"/>
      <c r="K3" s="7"/>
      <c r="L3" s="7"/>
      <c r="M3" s="7"/>
    </row>
    <row r="4" spans="1:15">
      <c r="A4" s="10"/>
      <c r="B4" s="10"/>
      <c r="C4" s="10"/>
      <c r="D4" s="10"/>
      <c r="E4" s="10"/>
      <c r="F4" s="10"/>
      <c r="G4" s="10"/>
      <c r="H4" s="10"/>
      <c r="I4" s="10"/>
      <c r="J4" s="10"/>
      <c r="K4" s="10"/>
      <c r="L4" s="10"/>
      <c r="M4" s="10"/>
    </row>
    <row r="5" spans="1:15">
      <c r="A5" s="7" t="s">
        <v>3</v>
      </c>
      <c r="B5" s="10"/>
      <c r="C5" s="10"/>
      <c r="D5" s="10"/>
      <c r="E5" s="10"/>
      <c r="F5" s="10"/>
      <c r="G5" s="10"/>
      <c r="H5" s="10"/>
      <c r="I5" s="10"/>
      <c r="J5" s="10"/>
      <c r="K5" s="10"/>
      <c r="L5" s="10"/>
      <c r="M5" s="10"/>
    </row>
    <row r="6" spans="1:15">
      <c r="A6" s="10"/>
      <c r="B6" s="10"/>
      <c r="C6" s="10"/>
      <c r="D6" s="10"/>
      <c r="E6" s="10"/>
      <c r="F6" s="10"/>
      <c r="G6" s="10"/>
      <c r="H6" s="10"/>
      <c r="I6" s="10"/>
      <c r="J6" s="10"/>
      <c r="K6" s="10"/>
      <c r="L6" s="10"/>
      <c r="M6" s="10"/>
    </row>
    <row r="7" spans="1:15">
      <c r="A7" s="12" t="s">
        <v>4</v>
      </c>
      <c r="B7" s="5" t="s">
        <v>5</v>
      </c>
      <c r="C7" s="5" t="s">
        <v>6</v>
      </c>
      <c r="D7" s="5" t="s">
        <v>7</v>
      </c>
      <c r="E7" s="5" t="s">
        <v>8</v>
      </c>
      <c r="F7" s="5" t="s">
        <v>9</v>
      </c>
      <c r="G7" s="5" t="s">
        <v>10</v>
      </c>
      <c r="H7" s="5" t="s">
        <v>11</v>
      </c>
      <c r="I7" s="5" t="s">
        <v>12</v>
      </c>
      <c r="J7" s="5" t="s">
        <v>13</v>
      </c>
      <c r="K7" s="5" t="s">
        <v>14</v>
      </c>
      <c r="L7" s="5" t="s">
        <v>15</v>
      </c>
      <c r="M7" s="5" t="s">
        <v>16</v>
      </c>
      <c r="N7" s="1" t="s">
        <v>17</v>
      </c>
      <c r="O7" s="1" t="s">
        <v>18</v>
      </c>
    </row>
    <row r="8" spans="1:15" ht="16.5">
      <c r="A8" s="5">
        <v>123123</v>
      </c>
      <c r="B8" s="5"/>
      <c r="C8" s="5" t="s">
        <v>19</v>
      </c>
      <c r="D8" s="5" t="s">
        <v>20</v>
      </c>
      <c r="E8" s="5" t="s">
        <v>21</v>
      </c>
      <c r="F8" s="6" t="s">
        <v>22</v>
      </c>
      <c r="G8" s="5" t="s">
        <v>23</v>
      </c>
      <c r="H8" s="5" t="s">
        <v>24</v>
      </c>
      <c r="I8" s="6"/>
      <c r="J8" s="5"/>
      <c r="K8" s="5"/>
      <c r="L8" s="5">
        <v>10001</v>
      </c>
      <c r="M8" s="5"/>
      <c r="N8" s="1"/>
      <c r="O8" s="2" t="s">
        <v>25</v>
      </c>
    </row>
    <row r="9" spans="1:15">
      <c r="A9" s="5">
        <v>123123</v>
      </c>
      <c r="B9" s="5"/>
      <c r="C9" s="5" t="s">
        <v>19</v>
      </c>
      <c r="D9" s="5" t="s">
        <v>20</v>
      </c>
      <c r="E9" s="5" t="s">
        <v>26</v>
      </c>
      <c r="F9" s="6" t="s">
        <v>27</v>
      </c>
      <c r="G9" s="5" t="s">
        <v>23</v>
      </c>
      <c r="H9" s="5" t="s">
        <v>28</v>
      </c>
      <c r="I9" s="6"/>
      <c r="J9" s="5"/>
      <c r="K9" s="5"/>
      <c r="L9" s="5">
        <v>10001</v>
      </c>
      <c r="M9" s="5"/>
      <c r="N9" s="1"/>
      <c r="O9" s="2"/>
    </row>
    <row r="10" spans="1:15">
      <c r="A10" s="5">
        <v>123123</v>
      </c>
      <c r="B10" s="5"/>
      <c r="C10" s="5" t="s">
        <v>19</v>
      </c>
      <c r="D10" s="5" t="s">
        <v>20</v>
      </c>
      <c r="E10" s="5" t="s">
        <v>29</v>
      </c>
      <c r="F10" s="6" t="s">
        <v>27</v>
      </c>
      <c r="G10" s="5" t="s">
        <v>30</v>
      </c>
      <c r="H10" s="5" t="s">
        <v>31</v>
      </c>
      <c r="I10" s="6"/>
      <c r="J10" s="5"/>
      <c r="K10" s="5"/>
      <c r="L10" s="5">
        <v>40000</v>
      </c>
      <c r="M10" s="5"/>
      <c r="N10" s="1"/>
      <c r="O10" s="2"/>
    </row>
    <row r="11" spans="1:15">
      <c r="A11" s="5">
        <v>123123</v>
      </c>
      <c r="B11" s="5"/>
      <c r="C11" s="5" t="s">
        <v>19</v>
      </c>
      <c r="D11" s="5" t="s">
        <v>20</v>
      </c>
      <c r="E11" s="5" t="s">
        <v>29</v>
      </c>
      <c r="F11" s="6" t="s">
        <v>32</v>
      </c>
      <c r="G11" s="5" t="s">
        <v>33</v>
      </c>
      <c r="H11" s="5" t="s">
        <v>31</v>
      </c>
      <c r="I11" s="6"/>
      <c r="J11" s="5"/>
      <c r="K11" s="5"/>
      <c r="L11" s="5">
        <v>10001</v>
      </c>
      <c r="M11" s="5"/>
      <c r="N11" s="1"/>
      <c r="O11" s="2"/>
    </row>
    <row r="12" spans="1:15">
      <c r="A12" s="5">
        <v>123123</v>
      </c>
      <c r="B12" s="5"/>
      <c r="C12" s="5" t="s">
        <v>19</v>
      </c>
      <c r="D12" s="5" t="s">
        <v>20</v>
      </c>
      <c r="E12" s="5" t="s">
        <v>34</v>
      </c>
      <c r="F12" s="6" t="s">
        <v>35</v>
      </c>
      <c r="G12" s="5"/>
      <c r="H12" s="5" t="s">
        <v>36</v>
      </c>
      <c r="I12" s="6"/>
      <c r="J12" s="5"/>
      <c r="K12" s="5"/>
      <c r="L12" s="5">
        <v>10001</v>
      </c>
      <c r="M12" s="5">
        <v>666733</v>
      </c>
      <c r="N12" s="1"/>
      <c r="O12" s="2"/>
    </row>
    <row r="13" spans="1:15">
      <c r="A13" s="5">
        <v>123123</v>
      </c>
      <c r="B13" s="5"/>
      <c r="C13" s="5" t="s">
        <v>19</v>
      </c>
      <c r="D13" s="5" t="s">
        <v>20</v>
      </c>
      <c r="E13" s="5" t="s">
        <v>37</v>
      </c>
      <c r="F13" s="6" t="s">
        <v>38</v>
      </c>
      <c r="G13" s="5"/>
      <c r="H13" s="5" t="s">
        <v>39</v>
      </c>
      <c r="I13" s="6"/>
      <c r="J13" s="5"/>
      <c r="K13" s="5"/>
      <c r="L13" s="5">
        <v>10001</v>
      </c>
      <c r="M13" s="5">
        <v>133350</v>
      </c>
      <c r="N13" s="1"/>
      <c r="O13" s="2"/>
    </row>
    <row r="14" spans="1:15" ht="16.5">
      <c r="A14" s="5">
        <v>123123</v>
      </c>
      <c r="B14" s="5"/>
      <c r="C14" s="5" t="s">
        <v>19</v>
      </c>
      <c r="D14" s="5" t="s">
        <v>20</v>
      </c>
      <c r="E14" s="5" t="s">
        <v>26</v>
      </c>
      <c r="F14" s="6" t="s">
        <v>40</v>
      </c>
      <c r="G14" s="5" t="s">
        <v>41</v>
      </c>
      <c r="H14" s="5" t="s">
        <v>39</v>
      </c>
      <c r="I14" s="6"/>
      <c r="J14" s="5"/>
      <c r="K14" s="5"/>
      <c r="L14" s="5">
        <v>10001</v>
      </c>
      <c r="M14" s="5"/>
      <c r="N14" s="1"/>
      <c r="O14" s="2" t="s">
        <v>42</v>
      </c>
    </row>
    <row r="15" spans="1:15" ht="16.5">
      <c r="A15" s="5">
        <v>123123</v>
      </c>
      <c r="B15" s="5"/>
      <c r="C15" s="5" t="s">
        <v>19</v>
      </c>
      <c r="D15" s="5" t="s">
        <v>43</v>
      </c>
      <c r="E15" s="5" t="s">
        <v>21</v>
      </c>
      <c r="F15" s="6" t="s">
        <v>22</v>
      </c>
      <c r="G15" s="5" t="s">
        <v>23</v>
      </c>
      <c r="H15" s="5" t="s">
        <v>24</v>
      </c>
      <c r="I15" s="6"/>
      <c r="J15" s="5"/>
      <c r="K15" s="5"/>
      <c r="L15" s="5">
        <v>10002</v>
      </c>
      <c r="M15" s="5"/>
      <c r="N15" s="1"/>
      <c r="O15" s="2" t="s">
        <v>44</v>
      </c>
    </row>
    <row r="16" spans="1:15">
      <c r="A16" s="5">
        <v>123123</v>
      </c>
      <c r="B16" s="5"/>
      <c r="C16" s="5" t="s">
        <v>19</v>
      </c>
      <c r="D16" s="5" t="s">
        <v>43</v>
      </c>
      <c r="E16" s="5" t="s">
        <v>26</v>
      </c>
      <c r="F16" s="6" t="s">
        <v>27</v>
      </c>
      <c r="G16" s="5" t="s">
        <v>23</v>
      </c>
      <c r="H16" s="5" t="s">
        <v>28</v>
      </c>
      <c r="I16" s="6"/>
      <c r="J16" s="5"/>
      <c r="K16" s="5"/>
      <c r="L16" s="5">
        <v>10002</v>
      </c>
      <c r="M16" s="5"/>
      <c r="N16" s="1"/>
      <c r="O16" s="2"/>
    </row>
    <row r="17" spans="1:15">
      <c r="A17" s="5">
        <v>123123</v>
      </c>
      <c r="B17" s="5"/>
      <c r="C17" s="5" t="s">
        <v>19</v>
      </c>
      <c r="D17" s="5" t="s">
        <v>43</v>
      </c>
      <c r="E17" s="5" t="s">
        <v>29</v>
      </c>
      <c r="F17" s="6" t="s">
        <v>32</v>
      </c>
      <c r="G17" s="5" t="s">
        <v>33</v>
      </c>
      <c r="H17" s="5" t="s">
        <v>36</v>
      </c>
      <c r="I17" s="6"/>
      <c r="J17" s="5"/>
      <c r="K17" s="5"/>
      <c r="L17" s="5">
        <v>10002</v>
      </c>
      <c r="M17" s="5"/>
      <c r="N17" s="1"/>
      <c r="O17" s="2"/>
    </row>
    <row r="18" spans="1:15">
      <c r="A18" s="5">
        <v>123123</v>
      </c>
      <c r="B18" s="5"/>
      <c r="C18" s="5" t="s">
        <v>19</v>
      </c>
      <c r="D18" s="5" t="s">
        <v>43</v>
      </c>
      <c r="E18" s="5" t="s">
        <v>34</v>
      </c>
      <c r="F18" s="6" t="s">
        <v>35</v>
      </c>
      <c r="G18" s="5"/>
      <c r="H18" s="5" t="s">
        <v>36</v>
      </c>
      <c r="I18" s="6"/>
      <c r="J18" s="5"/>
      <c r="K18" s="5"/>
      <c r="L18" s="5">
        <v>10002</v>
      </c>
      <c r="M18" s="5">
        <v>666740</v>
      </c>
      <c r="N18" s="1"/>
      <c r="O18" s="2"/>
    </row>
    <row r="19" spans="1:15">
      <c r="A19" s="5">
        <v>123123</v>
      </c>
      <c r="B19" s="5"/>
      <c r="C19" s="5" t="s">
        <v>19</v>
      </c>
      <c r="D19" s="5" t="s">
        <v>43</v>
      </c>
      <c r="E19" s="5" t="s">
        <v>37</v>
      </c>
      <c r="F19" s="6" t="s">
        <v>38</v>
      </c>
      <c r="G19" s="5"/>
      <c r="H19" s="5" t="s">
        <v>39</v>
      </c>
      <c r="I19" s="6"/>
      <c r="J19" s="5"/>
      <c r="K19" s="5"/>
      <c r="L19" s="5">
        <v>10002</v>
      </c>
      <c r="M19" s="5">
        <v>133360</v>
      </c>
      <c r="N19" s="1"/>
      <c r="O19" s="2"/>
    </row>
    <row r="20" spans="1:15" ht="16.5">
      <c r="A20" s="5">
        <v>123123</v>
      </c>
      <c r="B20" s="5"/>
      <c r="C20" s="5" t="s">
        <v>19</v>
      </c>
      <c r="D20" s="5" t="s">
        <v>43</v>
      </c>
      <c r="E20" s="5" t="s">
        <v>21</v>
      </c>
      <c r="F20" s="6" t="s">
        <v>22</v>
      </c>
      <c r="G20" s="5" t="s">
        <v>23</v>
      </c>
      <c r="H20" s="5" t="s">
        <v>45</v>
      </c>
      <c r="I20" s="6"/>
      <c r="J20" s="5"/>
      <c r="K20" s="5"/>
      <c r="L20" s="5">
        <v>15000</v>
      </c>
      <c r="M20" s="5"/>
      <c r="N20" s="1"/>
      <c r="O20" s="2" t="s">
        <v>44</v>
      </c>
    </row>
    <row r="21" spans="1:15" ht="16.5">
      <c r="A21" s="5">
        <v>123123</v>
      </c>
      <c r="B21" s="5"/>
      <c r="C21" s="5" t="s">
        <v>19</v>
      </c>
      <c r="D21" s="5" t="s">
        <v>43</v>
      </c>
      <c r="E21" s="5" t="s">
        <v>21</v>
      </c>
      <c r="F21" s="6" t="s">
        <v>22</v>
      </c>
      <c r="G21" s="5" t="s">
        <v>23</v>
      </c>
      <c r="H21" s="5" t="s">
        <v>46</v>
      </c>
      <c r="I21" s="6"/>
      <c r="J21" s="5"/>
      <c r="K21" s="5"/>
      <c r="L21" s="5">
        <v>14567</v>
      </c>
      <c r="M21" s="5"/>
      <c r="N21" s="1"/>
      <c r="O21" s="2" t="s">
        <v>42</v>
      </c>
    </row>
    <row r="22" spans="1:15">
      <c r="A22" s="10"/>
      <c r="B22" s="10"/>
      <c r="C22" s="10"/>
      <c r="D22" s="10"/>
      <c r="E22" s="10"/>
      <c r="F22" s="10"/>
      <c r="G22" s="10"/>
      <c r="H22" s="10"/>
      <c r="I22" s="10"/>
      <c r="J22" s="10"/>
      <c r="K22" s="10"/>
      <c r="L22" s="10"/>
      <c r="M22" s="10"/>
    </row>
    <row r="23" spans="1:15">
      <c r="A23" s="8" t="s">
        <v>47</v>
      </c>
      <c r="B23" s="10"/>
      <c r="C23" s="10"/>
      <c r="D23" s="10"/>
      <c r="E23" s="10"/>
      <c r="F23" s="10"/>
      <c r="G23" s="10"/>
      <c r="H23" s="10"/>
      <c r="I23" s="10"/>
      <c r="J23" s="10"/>
      <c r="K23" s="10"/>
      <c r="L23" s="10"/>
      <c r="M23" s="10"/>
    </row>
    <row r="24" spans="1:15">
      <c r="A24" s="10"/>
      <c r="B24" s="10"/>
      <c r="C24" s="10"/>
      <c r="D24" s="10"/>
      <c r="E24" s="10"/>
      <c r="F24" s="10"/>
      <c r="G24" s="10"/>
      <c r="H24" s="10"/>
      <c r="I24" s="10"/>
      <c r="J24" s="10"/>
      <c r="K24" s="10"/>
      <c r="L24" s="10"/>
      <c r="M24" s="10"/>
    </row>
    <row r="25" spans="1:15">
      <c r="A25" s="12" t="s">
        <v>4</v>
      </c>
      <c r="B25" s="5" t="s">
        <v>5</v>
      </c>
      <c r="C25" s="5" t="s">
        <v>6</v>
      </c>
      <c r="D25" s="5" t="s">
        <v>7</v>
      </c>
      <c r="E25" s="5" t="s">
        <v>8</v>
      </c>
      <c r="F25" s="5" t="s">
        <v>9</v>
      </c>
      <c r="G25" s="5" t="s">
        <v>10</v>
      </c>
      <c r="H25" s="5" t="s">
        <v>11</v>
      </c>
      <c r="I25" s="5" t="s">
        <v>12</v>
      </c>
      <c r="J25" s="5" t="s">
        <v>13</v>
      </c>
      <c r="K25" s="5" t="s">
        <v>14</v>
      </c>
      <c r="L25" s="5" t="s">
        <v>15</v>
      </c>
      <c r="M25" s="5" t="s">
        <v>16</v>
      </c>
      <c r="N25" s="1" t="s">
        <v>17</v>
      </c>
      <c r="O25" s="1" t="s">
        <v>18</v>
      </c>
    </row>
    <row r="26" spans="1:15" ht="16.5">
      <c r="A26" s="5">
        <v>123123</v>
      </c>
      <c r="B26" s="5"/>
      <c r="C26" s="5" t="s">
        <v>19</v>
      </c>
      <c r="D26" s="5" t="s">
        <v>20</v>
      </c>
      <c r="E26" s="5" t="s">
        <v>21</v>
      </c>
      <c r="F26" s="6" t="s">
        <v>22</v>
      </c>
      <c r="G26" s="5" t="s">
        <v>23</v>
      </c>
      <c r="H26" s="5" t="s">
        <v>24</v>
      </c>
      <c r="I26" s="6"/>
      <c r="J26" s="5"/>
      <c r="K26" s="5"/>
      <c r="L26" s="5">
        <v>10001</v>
      </c>
      <c r="M26" s="5"/>
      <c r="N26" s="1"/>
      <c r="O26" s="2" t="s">
        <v>25</v>
      </c>
    </row>
    <row r="27" spans="1:15">
      <c r="A27" s="5">
        <v>123123</v>
      </c>
      <c r="B27" s="5"/>
      <c r="C27" s="5" t="s">
        <v>19</v>
      </c>
      <c r="D27" s="5" t="s">
        <v>20</v>
      </c>
      <c r="E27" s="5" t="s">
        <v>26</v>
      </c>
      <c r="F27" s="6" t="s">
        <v>27</v>
      </c>
      <c r="G27" s="5" t="s">
        <v>23</v>
      </c>
      <c r="H27" s="5" t="s">
        <v>28</v>
      </c>
      <c r="I27" s="6"/>
      <c r="J27" s="5"/>
      <c r="K27" s="5"/>
      <c r="L27" s="5">
        <v>10001</v>
      </c>
      <c r="M27" s="5"/>
      <c r="N27" s="1"/>
      <c r="O27" s="2"/>
    </row>
    <row r="28" spans="1:15">
      <c r="A28" s="5">
        <v>123123</v>
      </c>
      <c r="B28" s="5"/>
      <c r="C28" s="5" t="s">
        <v>19</v>
      </c>
      <c r="D28" s="5" t="s">
        <v>20</v>
      </c>
      <c r="E28" s="5" t="s">
        <v>29</v>
      </c>
      <c r="F28" s="6" t="s">
        <v>27</v>
      </c>
      <c r="G28" s="5" t="s">
        <v>30</v>
      </c>
      <c r="H28" s="5" t="s">
        <v>31</v>
      </c>
      <c r="I28" s="6"/>
      <c r="J28" s="5"/>
      <c r="K28" s="5"/>
      <c r="L28" s="5">
        <v>40000</v>
      </c>
      <c r="M28" s="5"/>
      <c r="N28" s="1"/>
      <c r="O28" s="2"/>
    </row>
    <row r="29" spans="1:15">
      <c r="A29" s="5">
        <v>123123</v>
      </c>
      <c r="B29" s="5"/>
      <c r="C29" s="5" t="s">
        <v>19</v>
      </c>
      <c r="D29" s="5" t="s">
        <v>20</v>
      </c>
      <c r="E29" s="5" t="s">
        <v>34</v>
      </c>
      <c r="F29" s="6" t="s">
        <v>35</v>
      </c>
      <c r="G29" s="5"/>
      <c r="H29" s="5" t="s">
        <v>36</v>
      </c>
      <c r="I29" s="6"/>
      <c r="J29" s="5"/>
      <c r="K29" s="5"/>
      <c r="L29" s="5">
        <v>10001</v>
      </c>
      <c r="M29" s="5">
        <v>666733</v>
      </c>
      <c r="N29" s="1"/>
      <c r="O29" s="2"/>
    </row>
    <row r="30" spans="1:15">
      <c r="A30" s="5">
        <v>123123</v>
      </c>
      <c r="B30" s="5"/>
      <c r="C30" s="5" t="s">
        <v>19</v>
      </c>
      <c r="D30" s="5" t="s">
        <v>20</v>
      </c>
      <c r="E30" s="5" t="s">
        <v>37</v>
      </c>
      <c r="F30" s="6" t="s">
        <v>38</v>
      </c>
      <c r="G30" s="5"/>
      <c r="H30" s="5" t="s">
        <v>39</v>
      </c>
      <c r="I30" s="6"/>
      <c r="J30" s="5"/>
      <c r="K30" s="5"/>
      <c r="L30" s="5">
        <v>10001</v>
      </c>
      <c r="M30" s="5">
        <v>133350</v>
      </c>
      <c r="N30" s="1"/>
      <c r="O30" s="2"/>
    </row>
    <row r="31" spans="1:15" ht="16.5">
      <c r="A31" s="5">
        <v>123123</v>
      </c>
      <c r="B31" s="5"/>
      <c r="C31" s="5" t="s">
        <v>19</v>
      </c>
      <c r="D31" s="5" t="s">
        <v>20</v>
      </c>
      <c r="E31" s="5" t="s">
        <v>26</v>
      </c>
      <c r="F31" s="6" t="s">
        <v>40</v>
      </c>
      <c r="G31" s="5" t="s">
        <v>41</v>
      </c>
      <c r="H31" s="5" t="s">
        <v>39</v>
      </c>
      <c r="I31" s="6"/>
      <c r="J31" s="5"/>
      <c r="K31" s="5"/>
      <c r="L31" s="5">
        <v>10001</v>
      </c>
      <c r="M31" s="5"/>
      <c r="N31" s="1"/>
      <c r="O31" s="2" t="s">
        <v>42</v>
      </c>
    </row>
    <row r="32" spans="1:15" ht="16.5">
      <c r="A32" s="5">
        <v>123123</v>
      </c>
      <c r="B32" s="5"/>
      <c r="C32" s="5" t="s">
        <v>19</v>
      </c>
      <c r="D32" s="5" t="s">
        <v>43</v>
      </c>
      <c r="E32" s="5" t="s">
        <v>21</v>
      </c>
      <c r="F32" s="6" t="s">
        <v>22</v>
      </c>
      <c r="G32" s="5" t="s">
        <v>23</v>
      </c>
      <c r="H32" s="5" t="s">
        <v>24</v>
      </c>
      <c r="I32" s="6"/>
      <c r="J32" s="5"/>
      <c r="K32" s="5"/>
      <c r="L32" s="5">
        <v>10002</v>
      </c>
      <c r="M32" s="5"/>
      <c r="N32" s="1"/>
      <c r="O32" s="2" t="s">
        <v>44</v>
      </c>
    </row>
    <row r="33" spans="1:15">
      <c r="A33" s="5">
        <v>123123</v>
      </c>
      <c r="B33" s="5"/>
      <c r="C33" s="5" t="s">
        <v>19</v>
      </c>
      <c r="D33" s="5" t="s">
        <v>43</v>
      </c>
      <c r="E33" s="5" t="s">
        <v>26</v>
      </c>
      <c r="F33" s="6" t="s">
        <v>27</v>
      </c>
      <c r="G33" s="5" t="s">
        <v>23</v>
      </c>
      <c r="H33" s="5" t="s">
        <v>28</v>
      </c>
      <c r="I33" s="6"/>
      <c r="J33" s="5"/>
      <c r="K33" s="5"/>
      <c r="L33" s="5">
        <v>10002</v>
      </c>
      <c r="M33" s="5"/>
      <c r="N33" s="1"/>
      <c r="O33" s="2"/>
    </row>
    <row r="34" spans="1:15">
      <c r="A34" s="5">
        <v>123123</v>
      </c>
      <c r="B34" s="5"/>
      <c r="C34" s="5" t="s">
        <v>19</v>
      </c>
      <c r="D34" s="5" t="s">
        <v>43</v>
      </c>
      <c r="E34" s="5" t="s">
        <v>34</v>
      </c>
      <c r="F34" s="6" t="s">
        <v>35</v>
      </c>
      <c r="G34" s="5"/>
      <c r="H34" s="5" t="s">
        <v>36</v>
      </c>
      <c r="I34" s="6"/>
      <c r="J34" s="5"/>
      <c r="K34" s="5"/>
      <c r="L34" s="5">
        <v>10002</v>
      </c>
      <c r="M34" s="5">
        <v>666740</v>
      </c>
      <c r="N34" s="1"/>
      <c r="O34" s="2"/>
    </row>
    <row r="35" spans="1:15">
      <c r="A35" s="5">
        <v>123123</v>
      </c>
      <c r="B35" s="5"/>
      <c r="C35" s="5" t="s">
        <v>19</v>
      </c>
      <c r="D35" s="5" t="s">
        <v>43</v>
      </c>
      <c r="E35" s="5" t="s">
        <v>37</v>
      </c>
      <c r="F35" s="6" t="s">
        <v>38</v>
      </c>
      <c r="G35" s="5"/>
      <c r="H35" s="5" t="s">
        <v>39</v>
      </c>
      <c r="I35" s="6"/>
      <c r="J35" s="5"/>
      <c r="K35" s="5"/>
      <c r="L35" s="5">
        <v>10002</v>
      </c>
      <c r="M35" s="5">
        <v>133360</v>
      </c>
      <c r="N35" s="1"/>
      <c r="O35" s="2"/>
    </row>
    <row r="36" spans="1:15" ht="16.5">
      <c r="A36" s="5">
        <v>123123</v>
      </c>
      <c r="B36" s="5"/>
      <c r="C36" s="5" t="s">
        <v>19</v>
      </c>
      <c r="D36" s="5" t="s">
        <v>43</v>
      </c>
      <c r="E36" s="5" t="s">
        <v>21</v>
      </c>
      <c r="F36" s="6" t="s">
        <v>22</v>
      </c>
      <c r="G36" s="5" t="s">
        <v>23</v>
      </c>
      <c r="H36" s="5" t="s">
        <v>45</v>
      </c>
      <c r="I36" s="6"/>
      <c r="J36" s="5"/>
      <c r="K36" s="5"/>
      <c r="L36" s="5">
        <v>15000</v>
      </c>
      <c r="M36" s="5"/>
      <c r="N36" s="1"/>
      <c r="O36" s="2" t="s">
        <v>44</v>
      </c>
    </row>
    <row r="37" spans="1:15" ht="16.5">
      <c r="A37" s="5">
        <v>123123</v>
      </c>
      <c r="B37" s="5"/>
      <c r="C37" s="5" t="s">
        <v>19</v>
      </c>
      <c r="D37" s="5" t="s">
        <v>43</v>
      </c>
      <c r="E37" s="5" t="s">
        <v>21</v>
      </c>
      <c r="F37" s="6" t="s">
        <v>22</v>
      </c>
      <c r="G37" s="5" t="s">
        <v>23</v>
      </c>
      <c r="H37" s="5" t="s">
        <v>46</v>
      </c>
      <c r="I37" s="6"/>
      <c r="J37" s="5"/>
      <c r="K37" s="5"/>
      <c r="L37" s="5">
        <v>14567</v>
      </c>
      <c r="M37" s="5"/>
      <c r="N37" s="1"/>
      <c r="O37" s="2" t="s">
        <v>42</v>
      </c>
    </row>
    <row r="38" spans="1:15">
      <c r="A38" s="10"/>
      <c r="B38" s="10"/>
      <c r="C38" s="10"/>
      <c r="D38" s="10"/>
      <c r="E38" s="10"/>
      <c r="F38" s="10"/>
      <c r="G38" s="10"/>
      <c r="H38" s="10"/>
      <c r="I38" s="10"/>
      <c r="J38" s="10"/>
      <c r="K38" s="10"/>
      <c r="L38" s="10"/>
      <c r="M38" s="10"/>
    </row>
    <row r="39" spans="1:15" ht="24.95" customHeight="1">
      <c r="A39" s="7" t="s">
        <v>48</v>
      </c>
      <c r="B39" s="10"/>
      <c r="C39" s="10"/>
      <c r="D39" s="10"/>
      <c r="E39" s="10"/>
      <c r="F39" s="10"/>
      <c r="G39" s="10"/>
      <c r="H39" s="10"/>
      <c r="I39" s="10"/>
      <c r="J39" s="10"/>
      <c r="K39" s="10"/>
      <c r="L39" s="10"/>
      <c r="M39" s="10"/>
    </row>
    <row r="40" spans="1:15">
      <c r="A40" s="7" t="s">
        <v>49</v>
      </c>
      <c r="B40" s="10"/>
      <c r="C40" s="10"/>
      <c r="D40" s="10"/>
      <c r="E40" s="10"/>
      <c r="F40" s="10"/>
      <c r="G40" s="10"/>
      <c r="H40" s="10"/>
      <c r="I40" s="10"/>
      <c r="J40" s="10"/>
      <c r="K40" s="10"/>
      <c r="L40" s="10"/>
      <c r="M40" s="10"/>
    </row>
    <row r="41" spans="1:15">
      <c r="A41" s="10"/>
      <c r="B41" s="10"/>
      <c r="C41" s="10"/>
      <c r="D41" s="10"/>
      <c r="E41" s="10"/>
      <c r="F41" s="10"/>
      <c r="G41" s="10"/>
      <c r="H41" s="10"/>
      <c r="I41" s="10"/>
      <c r="J41" s="10"/>
      <c r="K41" s="10"/>
      <c r="L41" s="10"/>
      <c r="M41" s="10"/>
    </row>
    <row r="42" spans="1:15">
      <c r="A42" s="10"/>
      <c r="B42" s="10" t="s">
        <v>50</v>
      </c>
      <c r="C42" s="5"/>
      <c r="D42" s="5"/>
      <c r="E42" s="10"/>
      <c r="F42" s="10"/>
      <c r="G42" s="10"/>
      <c r="H42" s="10"/>
      <c r="I42" s="10"/>
      <c r="J42" s="10"/>
      <c r="K42" s="10"/>
      <c r="L42" s="10"/>
      <c r="M42" s="10"/>
    </row>
    <row r="43" spans="1:15">
      <c r="A43" s="10" t="s">
        <v>24</v>
      </c>
      <c r="B43" s="10">
        <f>SUMIFS($L$26:$L$35,$H$26:$H$35,A43)</f>
        <v>20003</v>
      </c>
      <c r="C43" s="10"/>
      <c r="D43" s="10"/>
      <c r="E43" s="10"/>
      <c r="F43" s="10"/>
      <c r="G43" s="10"/>
      <c r="H43" s="10"/>
      <c r="I43" s="10"/>
      <c r="J43" s="10"/>
      <c r="K43" s="10"/>
      <c r="L43" s="10"/>
      <c r="M43" s="10"/>
    </row>
    <row r="44" spans="1:15">
      <c r="A44" s="10" t="s">
        <v>28</v>
      </c>
      <c r="B44" s="10">
        <f>SUMIFS($L$26:$L$35,$H$26:$H$35,A44)</f>
        <v>20003</v>
      </c>
      <c r="C44" s="10"/>
      <c r="D44" s="10"/>
      <c r="E44" s="10"/>
      <c r="F44" s="10"/>
      <c r="G44" s="10"/>
      <c r="H44" s="10"/>
      <c r="I44" s="10"/>
      <c r="J44" s="10"/>
      <c r="K44" s="10"/>
      <c r="L44" s="10"/>
      <c r="M44" s="10"/>
    </row>
    <row r="45" spans="1:15">
      <c r="A45" s="10" t="s">
        <v>31</v>
      </c>
      <c r="B45" s="10">
        <v>40000</v>
      </c>
      <c r="C45" s="10"/>
      <c r="D45" s="10"/>
      <c r="E45" s="10"/>
      <c r="F45" s="10"/>
      <c r="G45" s="10"/>
      <c r="H45" s="10"/>
      <c r="I45" s="10"/>
      <c r="J45" s="10"/>
      <c r="K45" s="10"/>
      <c r="L45" s="10"/>
      <c r="M45" s="10"/>
    </row>
    <row r="46" spans="1:15">
      <c r="A46" s="10" t="s">
        <v>36</v>
      </c>
      <c r="B46" s="10">
        <f>SUMIFS($L$26:$L$35,$H$26:$H$35,A46)</f>
        <v>20003</v>
      </c>
      <c r="C46" s="10"/>
      <c r="D46" s="10"/>
      <c r="E46" s="10"/>
      <c r="F46" s="10"/>
      <c r="G46" s="10"/>
      <c r="H46" s="10"/>
      <c r="I46" s="10"/>
      <c r="J46" s="10"/>
      <c r="K46" s="10"/>
      <c r="L46" s="10"/>
      <c r="M46" s="10"/>
    </row>
    <row r="47" spans="1:15">
      <c r="A47" s="10" t="s">
        <v>39</v>
      </c>
      <c r="B47" s="10">
        <f>SUMIFS($L$26:$L$35,$H$26:$H$35,A47)</f>
        <v>30004</v>
      </c>
      <c r="C47" s="10"/>
      <c r="D47" s="10"/>
      <c r="E47" s="10"/>
      <c r="F47" s="10"/>
      <c r="G47" s="10"/>
      <c r="H47" s="10"/>
      <c r="I47" s="10"/>
      <c r="J47" s="10"/>
      <c r="K47" s="10"/>
      <c r="L47" s="10"/>
      <c r="M47" s="10"/>
    </row>
    <row r="48" spans="1:15">
      <c r="A48" s="10" t="s">
        <v>45</v>
      </c>
      <c r="B48" s="10">
        <v>15000</v>
      </c>
      <c r="C48" s="10"/>
      <c r="D48" s="10"/>
      <c r="E48" s="10"/>
      <c r="F48" s="10"/>
      <c r="G48" s="10"/>
      <c r="H48" s="10"/>
      <c r="I48" s="10"/>
      <c r="J48" s="10"/>
      <c r="K48" s="10"/>
      <c r="L48" s="10"/>
      <c r="M48" s="10"/>
    </row>
    <row r="49" spans="1:13">
      <c r="A49" s="10"/>
      <c r="B49" s="10"/>
      <c r="C49" s="10"/>
      <c r="D49" s="10"/>
      <c r="E49" s="10"/>
      <c r="F49" s="10"/>
      <c r="G49" s="10"/>
      <c r="H49" s="10"/>
      <c r="I49" s="10"/>
      <c r="J49" s="10"/>
      <c r="K49" s="10"/>
      <c r="L49" s="10"/>
      <c r="M49" s="10"/>
    </row>
    <row r="50" spans="1:13" ht="24.95" customHeight="1">
      <c r="A50" s="7" t="s">
        <v>51</v>
      </c>
      <c r="B50" s="10"/>
      <c r="C50" s="10"/>
      <c r="D50" s="10"/>
      <c r="E50" s="10"/>
      <c r="F50" s="10"/>
      <c r="G50" s="10"/>
      <c r="H50" s="10"/>
      <c r="I50" s="10"/>
      <c r="J50" s="10"/>
      <c r="K50" s="10"/>
      <c r="L50" s="10"/>
      <c r="M50" s="10"/>
    </row>
    <row r="51" spans="1:13">
      <c r="A51" s="10"/>
      <c r="B51" s="10"/>
      <c r="C51" s="10"/>
      <c r="D51" s="10"/>
      <c r="E51" s="10"/>
      <c r="F51" s="10"/>
      <c r="G51" s="10"/>
      <c r="H51" s="10"/>
      <c r="I51" s="10"/>
      <c r="J51" s="10"/>
      <c r="K51" s="10"/>
      <c r="L51" s="10"/>
      <c r="M51" s="10"/>
    </row>
    <row r="52" spans="1:13">
      <c r="A52" s="10"/>
      <c r="B52" s="10" t="s">
        <v>50</v>
      </c>
      <c r="C52" s="5" t="s">
        <v>52</v>
      </c>
      <c r="D52" s="5" t="s">
        <v>53</v>
      </c>
      <c r="E52" s="10"/>
      <c r="F52" s="10"/>
      <c r="G52" s="10"/>
      <c r="H52" s="10"/>
      <c r="I52" s="10"/>
      <c r="J52" s="10"/>
      <c r="K52" s="10"/>
      <c r="L52" s="10"/>
      <c r="M52" s="10"/>
    </row>
    <row r="53" spans="1:13">
      <c r="A53" s="10" t="s">
        <v>24</v>
      </c>
      <c r="B53" s="10">
        <f>SUMIFS($L$26:$L$35,$H$26:$H$35,A53)</f>
        <v>20003</v>
      </c>
      <c r="C53" s="10">
        <f>B53/1000</f>
        <v>20.003</v>
      </c>
      <c r="D53" s="10">
        <f>ROUND(C53,0)</f>
        <v>20</v>
      </c>
      <c r="E53" s="10"/>
      <c r="F53" s="10"/>
      <c r="G53" s="10"/>
      <c r="H53" s="10"/>
      <c r="I53" s="10"/>
      <c r="J53" s="10"/>
      <c r="K53" s="10"/>
      <c r="L53" s="10"/>
      <c r="M53" s="10"/>
    </row>
    <row r="54" spans="1:13">
      <c r="A54" s="10" t="s">
        <v>28</v>
      </c>
      <c r="B54" s="10">
        <f>SUMIFS($L$26:$L$35,$H$26:$H$35,A54)</f>
        <v>20003</v>
      </c>
      <c r="C54" s="10">
        <f t="shared" ref="C54:C58" si="0">B54/1000</f>
        <v>20.003</v>
      </c>
      <c r="D54" s="10">
        <f t="shared" ref="D54:D58" si="1">ROUND(C54,0)</f>
        <v>20</v>
      </c>
      <c r="E54" s="10"/>
      <c r="F54" s="10"/>
      <c r="G54" s="10"/>
      <c r="H54" s="10"/>
      <c r="I54" s="10"/>
      <c r="J54" s="10"/>
      <c r="K54" s="10"/>
      <c r="L54" s="10"/>
      <c r="M54" s="10"/>
    </row>
    <row r="55" spans="1:13">
      <c r="A55" s="10" t="s">
        <v>31</v>
      </c>
      <c r="B55" s="10">
        <v>40000</v>
      </c>
      <c r="C55" s="10">
        <v>40.003</v>
      </c>
      <c r="D55" s="10">
        <v>40</v>
      </c>
      <c r="E55" s="10"/>
      <c r="F55" s="10"/>
      <c r="G55" s="10"/>
      <c r="H55" s="10"/>
      <c r="I55" s="10"/>
      <c r="J55" s="10"/>
      <c r="K55" s="10"/>
      <c r="L55" s="10"/>
      <c r="M55" s="10"/>
    </row>
    <row r="56" spans="1:13">
      <c r="A56" s="10" t="s">
        <v>36</v>
      </c>
      <c r="B56" s="10">
        <f>SUMIFS($L$26:$L$35,$H$26:$H$35,A56)</f>
        <v>20003</v>
      </c>
      <c r="C56" s="10">
        <f t="shared" ref="C56:C58" si="2">B56/1000</f>
        <v>20.003</v>
      </c>
      <c r="D56" s="10">
        <f t="shared" ref="D56:D58" si="3">ROUND(C56,0)</f>
        <v>20</v>
      </c>
      <c r="E56" s="10"/>
      <c r="F56" s="10"/>
      <c r="G56" s="10"/>
      <c r="H56" s="10"/>
      <c r="I56" s="10"/>
      <c r="J56" s="10"/>
      <c r="K56" s="10"/>
      <c r="L56" s="10"/>
      <c r="M56" s="10"/>
    </row>
    <row r="57" spans="1:13">
      <c r="A57" s="10" t="s">
        <v>39</v>
      </c>
      <c r="B57" s="10">
        <f>SUMIFS($L$26:$L$35,$H$26:$H$35,A57)</f>
        <v>30004</v>
      </c>
      <c r="C57" s="10">
        <f t="shared" si="2"/>
        <v>30.004000000000001</v>
      </c>
      <c r="D57" s="10">
        <f t="shared" si="3"/>
        <v>30</v>
      </c>
      <c r="E57" s="10"/>
      <c r="F57" s="10"/>
      <c r="G57" s="10"/>
      <c r="H57" s="10"/>
      <c r="I57" s="10"/>
      <c r="J57" s="10"/>
      <c r="K57" s="10"/>
      <c r="L57" s="10"/>
      <c r="M57" s="10"/>
    </row>
    <row r="58" spans="1:13">
      <c r="A58" s="10" t="s">
        <v>45</v>
      </c>
      <c r="B58" s="10">
        <v>15000</v>
      </c>
      <c r="C58" s="10">
        <f t="shared" si="2"/>
        <v>15</v>
      </c>
      <c r="D58" s="10">
        <f t="shared" si="3"/>
        <v>15</v>
      </c>
      <c r="E58" s="10"/>
      <c r="F58" s="10"/>
      <c r="G58" s="10"/>
      <c r="H58" s="10"/>
      <c r="I58" s="10"/>
      <c r="J58" s="10"/>
      <c r="K58" s="10"/>
      <c r="L58" s="10"/>
      <c r="M58" s="10"/>
    </row>
    <row r="59" spans="1:13">
      <c r="A59" s="10"/>
      <c r="B59" s="10"/>
      <c r="C59" s="10"/>
      <c r="D59" s="10"/>
      <c r="E59" s="10"/>
      <c r="F59" s="10"/>
      <c r="G59" s="10"/>
      <c r="H59" s="10"/>
      <c r="I59" s="10"/>
      <c r="J59" s="10"/>
      <c r="K59" s="10"/>
      <c r="L59" s="10"/>
      <c r="M59" s="10"/>
    </row>
    <row r="60" spans="1:13">
      <c r="A60" s="7" t="s">
        <v>54</v>
      </c>
      <c r="B60" s="10"/>
      <c r="C60" s="10"/>
      <c r="D60" s="10"/>
      <c r="E60" s="10"/>
      <c r="F60" s="10"/>
      <c r="G60" s="10"/>
      <c r="H60" s="10"/>
      <c r="I60" s="10"/>
      <c r="J60" s="10"/>
      <c r="K60" s="10"/>
      <c r="L60" s="10"/>
      <c r="M60" s="10"/>
    </row>
    <row r="61" spans="1:13">
      <c r="A61" s="10"/>
      <c r="B61" s="10"/>
      <c r="C61" s="10"/>
      <c r="D61" s="10"/>
      <c r="E61" s="10"/>
      <c r="F61" s="10"/>
      <c r="G61" s="10"/>
      <c r="H61" s="10"/>
      <c r="I61" s="10"/>
      <c r="J61" s="10"/>
      <c r="K61" s="10"/>
      <c r="L61" s="10"/>
      <c r="M61" s="10"/>
    </row>
    <row r="62" spans="1:13">
      <c r="A62" s="10"/>
      <c r="B62" s="10" t="s">
        <v>50</v>
      </c>
      <c r="C62" s="5" t="s">
        <v>55</v>
      </c>
      <c r="D62" s="5" t="s">
        <v>53</v>
      </c>
      <c r="E62" s="10" t="s">
        <v>56</v>
      </c>
      <c r="F62" s="10" t="s">
        <v>57</v>
      </c>
      <c r="G62" s="10"/>
      <c r="H62" s="10"/>
      <c r="I62" s="10"/>
      <c r="J62" s="10"/>
      <c r="K62" s="10"/>
      <c r="L62" s="10"/>
      <c r="M62" s="10"/>
    </row>
    <row r="63" spans="1:13">
      <c r="A63" s="10" t="s">
        <v>24</v>
      </c>
      <c r="B63" s="10">
        <f>SUMIFS($L$26:$L$35,$H$26:$H$35,A63)</f>
        <v>20003</v>
      </c>
      <c r="C63" s="10">
        <f>B63/1000</f>
        <v>20.003</v>
      </c>
      <c r="D63" s="10">
        <f>ROUND(C63,0)</f>
        <v>20</v>
      </c>
      <c r="E63" s="13">
        <v>0.63</v>
      </c>
      <c r="F63" s="10">
        <f>D63*E63</f>
        <v>12.6</v>
      </c>
      <c r="G63" s="10"/>
      <c r="H63" s="10"/>
      <c r="I63" s="10"/>
      <c r="J63" s="10"/>
      <c r="K63" s="10"/>
      <c r="L63" s="10"/>
      <c r="M63" s="10"/>
    </row>
    <row r="64" spans="1:13">
      <c r="A64" s="10" t="s">
        <v>28</v>
      </c>
      <c r="B64" s="10">
        <f>SUMIFS($L$26:$L$35,$H$26:$H$35,A64)</f>
        <v>20003</v>
      </c>
      <c r="C64" s="10">
        <f t="shared" ref="C64:C68" si="4">B64/1000</f>
        <v>20.003</v>
      </c>
      <c r="D64" s="10">
        <f t="shared" ref="D64:D68" si="5">ROUND(C64,0)</f>
        <v>20</v>
      </c>
      <c r="E64" s="13">
        <v>0.79</v>
      </c>
      <c r="F64" s="10">
        <f t="shared" ref="F64:F68" si="6">D64*E64</f>
        <v>15.8</v>
      </c>
      <c r="G64" s="10"/>
      <c r="H64" s="10"/>
      <c r="I64" s="10"/>
      <c r="J64" s="10"/>
      <c r="K64" s="10"/>
      <c r="L64" s="10"/>
      <c r="M64" s="10"/>
    </row>
    <row r="65" spans="1:13">
      <c r="A65" s="10" t="s">
        <v>31</v>
      </c>
      <c r="B65" s="10">
        <v>40000</v>
      </c>
      <c r="C65" s="10">
        <v>40.003</v>
      </c>
      <c r="D65" s="10">
        <v>40</v>
      </c>
      <c r="E65" s="13">
        <v>0.47</v>
      </c>
      <c r="F65" s="10">
        <f t="shared" si="6"/>
        <v>18.799999999999997</v>
      </c>
      <c r="G65" s="10"/>
      <c r="H65" s="10"/>
      <c r="I65" s="10"/>
      <c r="J65" s="10"/>
      <c r="K65" s="10"/>
      <c r="L65" s="10"/>
      <c r="M65" s="10"/>
    </row>
    <row r="66" spans="1:13">
      <c r="A66" s="10" t="s">
        <v>36</v>
      </c>
      <c r="B66" s="10">
        <f>SUMIFS($L$26:$L$35,$H$26:$H$35,A66)</f>
        <v>20003</v>
      </c>
      <c r="C66" s="10">
        <f t="shared" si="4"/>
        <v>20.003</v>
      </c>
      <c r="D66" s="10">
        <f t="shared" si="5"/>
        <v>20</v>
      </c>
      <c r="E66" s="13">
        <v>0.59</v>
      </c>
      <c r="F66" s="10">
        <f t="shared" si="6"/>
        <v>11.799999999999999</v>
      </c>
      <c r="G66" s="10"/>
      <c r="H66" s="10"/>
      <c r="I66" s="10"/>
      <c r="J66" s="10"/>
      <c r="K66" s="10"/>
      <c r="L66" s="10"/>
      <c r="M66" s="10"/>
    </row>
    <row r="67" spans="1:13">
      <c r="A67" s="10" t="s">
        <v>39</v>
      </c>
      <c r="B67" s="10">
        <f>SUMIFS($L$26:$L$35,$H$26:$H$35,A67)</f>
        <v>30004</v>
      </c>
      <c r="C67" s="10">
        <f t="shared" si="4"/>
        <v>30.004000000000001</v>
      </c>
      <c r="D67" s="10">
        <f t="shared" si="5"/>
        <v>30</v>
      </c>
      <c r="E67" s="13">
        <v>0.82</v>
      </c>
      <c r="F67" s="10">
        <f t="shared" si="6"/>
        <v>24.599999999999998</v>
      </c>
      <c r="G67" s="10"/>
      <c r="H67" s="10"/>
      <c r="I67" s="10"/>
      <c r="J67" s="10"/>
      <c r="K67" s="10"/>
      <c r="L67" s="10"/>
      <c r="M67" s="10"/>
    </row>
    <row r="68" spans="1:13">
      <c r="A68" s="10" t="s">
        <v>45</v>
      </c>
      <c r="B68" s="10">
        <v>15000</v>
      </c>
      <c r="C68" s="10">
        <f t="shared" si="4"/>
        <v>15</v>
      </c>
      <c r="D68" s="10">
        <f t="shared" si="5"/>
        <v>15</v>
      </c>
      <c r="E68" s="13">
        <v>0.79</v>
      </c>
      <c r="F68" s="10">
        <f t="shared" si="6"/>
        <v>11.850000000000001</v>
      </c>
      <c r="G68" s="10"/>
      <c r="H68" s="10"/>
      <c r="I68" s="10"/>
      <c r="J68" s="10"/>
      <c r="K68" s="10"/>
      <c r="L68" s="10"/>
      <c r="M68" s="10"/>
    </row>
    <row r="69" spans="1:13">
      <c r="A69" s="10"/>
      <c r="B69" s="10"/>
      <c r="C69" s="10"/>
      <c r="D69" s="10"/>
      <c r="E69" s="10"/>
      <c r="F69" s="10"/>
      <c r="G69" s="10"/>
      <c r="H69" s="10"/>
      <c r="I69" s="10"/>
      <c r="J69" s="10"/>
      <c r="K69" s="10"/>
      <c r="L69" s="10"/>
      <c r="M69" s="10"/>
    </row>
    <row r="70" spans="1:13">
      <c r="A70" s="7" t="s">
        <v>58</v>
      </c>
      <c r="B70" s="10"/>
      <c r="C70" s="10"/>
      <c r="D70" s="10"/>
      <c r="E70" s="10"/>
      <c r="F70" s="10"/>
      <c r="G70" s="10"/>
      <c r="H70" s="10"/>
      <c r="I70" s="10"/>
      <c r="J70" s="10"/>
      <c r="K70" s="10"/>
      <c r="L70" s="10"/>
      <c r="M70" s="10"/>
    </row>
    <row r="71" spans="1:13">
      <c r="A71" s="10"/>
      <c r="B71" s="10"/>
      <c r="C71" s="10"/>
      <c r="D71" s="10"/>
      <c r="E71" s="10"/>
      <c r="F71" s="10"/>
      <c r="G71" s="10"/>
      <c r="H71" s="10"/>
      <c r="I71" s="10"/>
      <c r="J71" s="10"/>
      <c r="K71" s="10"/>
      <c r="L71" s="10"/>
      <c r="M71" s="10"/>
    </row>
    <row r="72" spans="1:13">
      <c r="A72" s="10"/>
      <c r="B72" s="10" t="s">
        <v>50</v>
      </c>
      <c r="C72" s="5" t="s">
        <v>52</v>
      </c>
      <c r="D72" s="5" t="s">
        <v>53</v>
      </c>
      <c r="E72" s="10" t="s">
        <v>59</v>
      </c>
      <c r="F72" s="10" t="s">
        <v>57</v>
      </c>
      <c r="G72" s="10" t="s">
        <v>60</v>
      </c>
      <c r="H72" s="10"/>
      <c r="I72" s="10"/>
      <c r="J72" s="10"/>
      <c r="K72" s="10"/>
      <c r="L72" s="10"/>
      <c r="M72" s="10"/>
    </row>
    <row r="73" spans="1:13">
      <c r="A73" s="10" t="s">
        <v>24</v>
      </c>
      <c r="B73" s="10">
        <f>SUMIFS($L$26:$L$35,$H$26:$H$35,A73)</f>
        <v>20003</v>
      </c>
      <c r="C73" s="10">
        <f>B73/1000</f>
        <v>20.003</v>
      </c>
      <c r="D73" s="10">
        <f>ROUND(C73,0)</f>
        <v>20</v>
      </c>
      <c r="E73" s="13">
        <v>0.63</v>
      </c>
      <c r="F73" s="10">
        <f>D73*E73</f>
        <v>12.6</v>
      </c>
      <c r="G73" s="10">
        <f>ROUNDUP(F73,0)</f>
        <v>13</v>
      </c>
      <c r="H73" s="10"/>
      <c r="I73" s="10"/>
      <c r="J73" s="10"/>
      <c r="K73" s="10"/>
      <c r="L73" s="10"/>
      <c r="M73" s="10"/>
    </row>
    <row r="74" spans="1:13">
      <c r="A74" s="10" t="s">
        <v>28</v>
      </c>
      <c r="B74" s="10">
        <f>SUMIFS($L$26:$L$35,$H$26:$H$35,A74)</f>
        <v>20003</v>
      </c>
      <c r="C74" s="10">
        <f t="shared" ref="C74:C78" si="7">B74/1000</f>
        <v>20.003</v>
      </c>
      <c r="D74" s="10">
        <f t="shared" ref="D74:D78" si="8">ROUND(C74,0)</f>
        <v>20</v>
      </c>
      <c r="E74" s="13">
        <v>0.79</v>
      </c>
      <c r="F74" s="10">
        <f t="shared" ref="F74:F78" si="9">D74*E74</f>
        <v>15.8</v>
      </c>
      <c r="G74" s="10">
        <f t="shared" ref="G74:G78" si="10">ROUNDUP(F74,0)</f>
        <v>16</v>
      </c>
      <c r="H74" s="10"/>
      <c r="I74" s="10"/>
      <c r="J74" s="10"/>
      <c r="K74" s="10"/>
      <c r="L74" s="10"/>
      <c r="M74" s="10"/>
    </row>
    <row r="75" spans="1:13">
      <c r="A75" s="10" t="s">
        <v>31</v>
      </c>
      <c r="B75" s="10">
        <v>40000</v>
      </c>
      <c r="C75" s="10">
        <v>40.003</v>
      </c>
      <c r="D75" s="10">
        <v>40</v>
      </c>
      <c r="E75" s="13">
        <v>0.47</v>
      </c>
      <c r="F75" s="10">
        <f t="shared" si="9"/>
        <v>18.799999999999997</v>
      </c>
      <c r="G75" s="10">
        <v>19</v>
      </c>
      <c r="H75" s="10"/>
      <c r="I75" s="10"/>
      <c r="J75" s="10"/>
      <c r="K75" s="10"/>
      <c r="L75" s="10"/>
      <c r="M75" s="10"/>
    </row>
    <row r="76" spans="1:13">
      <c r="A76" s="10" t="s">
        <v>36</v>
      </c>
      <c r="B76" s="10">
        <f>SUMIFS($L$26:$L$35,$H$26:$H$35,A76)</f>
        <v>20003</v>
      </c>
      <c r="C76" s="10">
        <f t="shared" si="7"/>
        <v>20.003</v>
      </c>
      <c r="D76" s="10">
        <f t="shared" si="8"/>
        <v>20</v>
      </c>
      <c r="E76" s="13">
        <v>0.59</v>
      </c>
      <c r="F76" s="10">
        <f t="shared" si="9"/>
        <v>11.799999999999999</v>
      </c>
      <c r="G76" s="10">
        <f t="shared" si="10"/>
        <v>12</v>
      </c>
      <c r="H76" s="10"/>
      <c r="I76" s="10"/>
      <c r="J76" s="10"/>
      <c r="K76" s="10"/>
      <c r="L76" s="10"/>
      <c r="M76" s="10"/>
    </row>
    <row r="77" spans="1:13">
      <c r="A77" s="10" t="s">
        <v>39</v>
      </c>
      <c r="B77" s="10">
        <f>SUMIFS($L$26:$L$35,$H$26:$H$35,A77)</f>
        <v>30004</v>
      </c>
      <c r="C77" s="10">
        <f t="shared" si="7"/>
        <v>30.004000000000001</v>
      </c>
      <c r="D77" s="10">
        <f t="shared" si="8"/>
        <v>30</v>
      </c>
      <c r="E77" s="13">
        <v>0.82</v>
      </c>
      <c r="F77" s="10">
        <f t="shared" si="9"/>
        <v>24.599999999999998</v>
      </c>
      <c r="G77" s="10">
        <f t="shared" si="10"/>
        <v>25</v>
      </c>
      <c r="H77" s="10"/>
      <c r="I77" s="10"/>
      <c r="J77" s="10"/>
      <c r="K77" s="10"/>
      <c r="L77" s="10"/>
      <c r="M77" s="10"/>
    </row>
    <row r="78" spans="1:13">
      <c r="A78" s="10" t="s">
        <v>45</v>
      </c>
      <c r="B78" s="10">
        <v>15000</v>
      </c>
      <c r="C78" s="10">
        <f t="shared" si="7"/>
        <v>15</v>
      </c>
      <c r="D78" s="10">
        <f t="shared" si="8"/>
        <v>15</v>
      </c>
      <c r="E78" s="13">
        <v>0.79</v>
      </c>
      <c r="F78" s="10">
        <f t="shared" si="9"/>
        <v>11.850000000000001</v>
      </c>
      <c r="G78" s="10">
        <f t="shared" si="10"/>
        <v>12</v>
      </c>
      <c r="H78" s="10"/>
      <c r="I78" s="10"/>
      <c r="J78" s="10"/>
      <c r="K78" s="10"/>
      <c r="L78" s="10"/>
      <c r="M78" s="10"/>
    </row>
    <row r="79" spans="1:13">
      <c r="A79" s="10"/>
      <c r="B79" s="10"/>
      <c r="C79" s="10"/>
      <c r="D79" s="10"/>
      <c r="E79" s="13"/>
      <c r="F79" s="10"/>
      <c r="G79" s="10"/>
      <c r="H79" s="10"/>
      <c r="I79" s="10"/>
      <c r="J79" s="10"/>
      <c r="K79" s="10"/>
      <c r="L79" s="10"/>
      <c r="M79" s="10"/>
    </row>
    <row r="80" spans="1:13" s="8" customFormat="1">
      <c r="A80" s="7" t="s">
        <v>61</v>
      </c>
      <c r="B80" s="7"/>
      <c r="C80" s="7"/>
      <c r="D80" s="7"/>
      <c r="E80" s="14"/>
      <c r="F80" s="7"/>
      <c r="G80" s="7"/>
      <c r="H80" s="7"/>
      <c r="I80" s="7"/>
      <c r="J80" s="7"/>
      <c r="K80" s="7"/>
      <c r="L80" s="7"/>
      <c r="M80" s="7"/>
    </row>
    <row r="81" spans="1:13">
      <c r="A81" s="10"/>
      <c r="B81" s="10"/>
      <c r="C81" s="5"/>
      <c r="D81" s="5"/>
      <c r="E81" s="10"/>
      <c r="F81" s="10"/>
      <c r="G81" s="10"/>
      <c r="H81" s="10"/>
      <c r="I81" s="10"/>
      <c r="J81" s="10"/>
      <c r="K81" s="10"/>
      <c r="L81" s="10"/>
      <c r="M81" s="10"/>
    </row>
    <row r="82" spans="1:13">
      <c r="A82" s="10"/>
      <c r="B82" s="10" t="s">
        <v>50</v>
      </c>
      <c r="C82" s="10" t="s">
        <v>55</v>
      </c>
      <c r="D82" s="10" t="s">
        <v>53</v>
      </c>
      <c r="E82" s="13" t="s">
        <v>56</v>
      </c>
      <c r="F82" s="10" t="s">
        <v>57</v>
      </c>
      <c r="G82" s="10" t="s">
        <v>60</v>
      </c>
      <c r="H82" s="10" t="s">
        <v>62</v>
      </c>
      <c r="I82" s="10"/>
      <c r="J82" s="10"/>
      <c r="K82" s="10"/>
      <c r="L82" s="10"/>
      <c r="M82" s="10"/>
    </row>
    <row r="83" spans="1:13">
      <c r="A83" s="10" t="s">
        <v>28</v>
      </c>
      <c r="B83" s="10">
        <f>SUMIFS($L$26:$L$35,$H$26:$H$35,A83)</f>
        <v>20003</v>
      </c>
      <c r="C83" s="10">
        <f t="shared" ref="C83" si="11">B83/1000</f>
        <v>20.003</v>
      </c>
      <c r="D83" s="10">
        <f t="shared" ref="D83" si="12">ROUND(C83,0)</f>
        <v>20</v>
      </c>
      <c r="E83" s="13">
        <v>0.79</v>
      </c>
      <c r="F83" s="10">
        <f t="shared" ref="F83:F84" si="13">D83*E83</f>
        <v>15.8</v>
      </c>
      <c r="G83" s="10">
        <f t="shared" ref="G83" si="14">ROUNDUP(F83,0)</f>
        <v>16</v>
      </c>
      <c r="H83" s="10">
        <f>G83+G84</f>
        <v>28</v>
      </c>
      <c r="I83" s="10"/>
      <c r="J83" s="10"/>
      <c r="K83" s="10"/>
      <c r="L83" s="10"/>
      <c r="M83" s="10"/>
    </row>
    <row r="84" spans="1:13">
      <c r="A84" s="10" t="s">
        <v>45</v>
      </c>
      <c r="B84" s="10">
        <v>15000</v>
      </c>
      <c r="C84" s="10">
        <f t="shared" ref="C84" si="15">B84/1000</f>
        <v>15</v>
      </c>
      <c r="D84" s="10">
        <f t="shared" ref="D84" si="16">ROUND(C84,0)</f>
        <v>15</v>
      </c>
      <c r="E84" s="13">
        <v>0.79</v>
      </c>
      <c r="F84" s="10">
        <f t="shared" si="13"/>
        <v>11.850000000000001</v>
      </c>
      <c r="G84" s="10">
        <f t="shared" ref="G84" si="17">ROUNDUP(F84,0)</f>
        <v>12</v>
      </c>
      <c r="H84" s="10"/>
      <c r="I84" s="10"/>
      <c r="J84" s="10"/>
      <c r="K84" s="10"/>
      <c r="L84" s="10"/>
      <c r="M84" s="10"/>
    </row>
    <row r="85" spans="1:13">
      <c r="A85" s="10"/>
      <c r="B85" s="10"/>
      <c r="C85" s="10"/>
      <c r="D85" s="10"/>
      <c r="E85" s="13"/>
      <c r="F85" s="10"/>
      <c r="G85" s="10"/>
      <c r="H85" s="10"/>
      <c r="I85" s="10"/>
      <c r="J85" s="10"/>
      <c r="K85" s="10"/>
      <c r="L85" s="10"/>
      <c r="M85" s="10"/>
    </row>
    <row r="86" spans="1:13">
      <c r="A86" s="7" t="s">
        <v>63</v>
      </c>
      <c r="B86" s="7"/>
      <c r="C86" s="7"/>
      <c r="D86" s="10"/>
      <c r="E86" s="10"/>
      <c r="F86" s="10"/>
      <c r="G86" s="10"/>
      <c r="H86" s="10"/>
      <c r="I86" s="10"/>
      <c r="J86" s="10"/>
      <c r="K86" s="10"/>
      <c r="L86" s="10"/>
      <c r="M86" s="10"/>
    </row>
    <row r="87" spans="1:13">
      <c r="A87" s="10"/>
      <c r="B87" s="10"/>
      <c r="C87" s="10"/>
      <c r="D87" s="10"/>
      <c r="E87" s="10"/>
      <c r="F87" s="10"/>
      <c r="G87" s="10"/>
      <c r="H87" s="10"/>
      <c r="I87" s="10"/>
      <c r="J87" s="10"/>
      <c r="K87" s="10"/>
      <c r="L87" s="10"/>
      <c r="M87" s="10"/>
    </row>
    <row r="88" spans="1:13">
      <c r="B88" s="11" t="s">
        <v>57</v>
      </c>
    </row>
    <row r="89" spans="1:13">
      <c r="A89" s="11" t="s">
        <v>64</v>
      </c>
      <c r="B89" s="11">
        <f>G73</f>
        <v>13</v>
      </c>
    </row>
    <row r="90" spans="1:13">
      <c r="A90" s="11" t="s">
        <v>65</v>
      </c>
      <c r="B90" s="11">
        <v>28</v>
      </c>
    </row>
    <row r="91" spans="1:13">
      <c r="A91" s="11" t="s">
        <v>66</v>
      </c>
      <c r="B91" s="11">
        <v>19</v>
      </c>
    </row>
    <row r="92" spans="1:13">
      <c r="A92" s="11" t="s">
        <v>67</v>
      </c>
      <c r="B92" s="11">
        <v>12</v>
      </c>
    </row>
    <row r="93" spans="1:13">
      <c r="A93" s="11" t="s">
        <v>68</v>
      </c>
      <c r="B93" s="11">
        <v>25</v>
      </c>
    </row>
  </sheetData>
  <mergeCells count="1">
    <mergeCell ref="A2:C2"/>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02702-CC6B-4ED0-8EC4-8B44F0D8C316}">
  <dimension ref="A1:O70"/>
  <sheetViews>
    <sheetView workbookViewId="0">
      <selection activeCell="B83" sqref="B83"/>
    </sheetView>
  </sheetViews>
  <sheetFormatPr defaultRowHeight="15.75"/>
  <cols>
    <col min="1" max="1" width="45.140625" style="11" customWidth="1"/>
    <col min="2" max="2" width="13.42578125" style="11" customWidth="1"/>
    <col min="3" max="3" width="19.5703125" style="11" customWidth="1"/>
    <col min="4" max="4" width="31" style="11" customWidth="1"/>
    <col min="5" max="5" width="23.42578125" style="11" bestFit="1" customWidth="1"/>
    <col min="6" max="6" width="26" style="11" customWidth="1"/>
    <col min="7" max="7" width="29.5703125" style="11" customWidth="1"/>
    <col min="8" max="8" width="36.5703125" style="11" customWidth="1"/>
    <col min="9" max="9" width="27.140625" style="11" bestFit="1" customWidth="1"/>
    <col min="10" max="16384" width="9.140625" style="11"/>
  </cols>
  <sheetData>
    <row r="1" spans="1:15" s="8" customFormat="1">
      <c r="A1" s="8" t="s">
        <v>69</v>
      </c>
    </row>
    <row r="2" spans="1:15" s="8" customFormat="1" ht="77.25" customHeight="1">
      <c r="A2" s="24" t="s">
        <v>70</v>
      </c>
      <c r="B2" s="24"/>
      <c r="C2" s="24"/>
    </row>
    <row r="4" spans="1:15">
      <c r="A4" s="8" t="s">
        <v>71</v>
      </c>
    </row>
    <row r="6" spans="1:15">
      <c r="A6" s="15" t="s">
        <v>4</v>
      </c>
      <c r="B6" s="1" t="s">
        <v>5</v>
      </c>
      <c r="C6" s="1" t="s">
        <v>6</v>
      </c>
      <c r="D6" s="1" t="s">
        <v>7</v>
      </c>
      <c r="E6" s="1" t="s">
        <v>8</v>
      </c>
      <c r="F6" s="1" t="s">
        <v>9</v>
      </c>
      <c r="G6" s="1" t="s">
        <v>10</v>
      </c>
      <c r="H6" s="1" t="s">
        <v>11</v>
      </c>
      <c r="I6" s="1" t="s">
        <v>12</v>
      </c>
      <c r="J6" s="1" t="s">
        <v>13</v>
      </c>
      <c r="K6" s="1" t="s">
        <v>14</v>
      </c>
      <c r="L6" s="1" t="s">
        <v>15</v>
      </c>
      <c r="M6" s="1" t="s">
        <v>16</v>
      </c>
      <c r="N6" s="1" t="s">
        <v>17</v>
      </c>
      <c r="O6" s="1" t="s">
        <v>18</v>
      </c>
    </row>
    <row r="7" spans="1:15" ht="16.5">
      <c r="A7" s="1">
        <v>123124</v>
      </c>
      <c r="B7" s="1"/>
      <c r="C7" s="1" t="s">
        <v>19</v>
      </c>
      <c r="D7" s="1" t="s">
        <v>20</v>
      </c>
      <c r="E7" s="1" t="s">
        <v>21</v>
      </c>
      <c r="F7" s="2" t="s">
        <v>22</v>
      </c>
      <c r="G7" s="1" t="s">
        <v>23</v>
      </c>
      <c r="H7" s="1" t="s">
        <v>24</v>
      </c>
      <c r="I7" s="2"/>
      <c r="J7" s="1"/>
      <c r="K7" s="1"/>
      <c r="L7" s="1">
        <v>23675</v>
      </c>
      <c r="M7" s="1"/>
      <c r="N7" s="1"/>
      <c r="O7" s="2" t="s">
        <v>25</v>
      </c>
    </row>
    <row r="8" spans="1:15" ht="16.5">
      <c r="A8" s="1">
        <v>123124</v>
      </c>
      <c r="B8" s="1"/>
      <c r="C8" s="1" t="s">
        <v>19</v>
      </c>
      <c r="D8" s="1" t="s">
        <v>20</v>
      </c>
      <c r="E8" s="1" t="s">
        <v>26</v>
      </c>
      <c r="F8" s="2" t="s">
        <v>22</v>
      </c>
      <c r="G8" s="1" t="s">
        <v>41</v>
      </c>
      <c r="H8" s="1" t="s">
        <v>72</v>
      </c>
      <c r="I8" s="2"/>
      <c r="J8" s="1"/>
      <c r="K8" s="1"/>
      <c r="L8" s="1">
        <v>12401</v>
      </c>
      <c r="M8" s="1"/>
      <c r="N8" s="1"/>
      <c r="O8" s="2" t="s">
        <v>42</v>
      </c>
    </row>
    <row r="9" spans="1:15" ht="16.5">
      <c r="A9" s="1">
        <v>123124</v>
      </c>
      <c r="B9" s="1"/>
      <c r="C9" s="1" t="s">
        <v>19</v>
      </c>
      <c r="D9" s="1" t="s">
        <v>43</v>
      </c>
      <c r="E9" s="1" t="s">
        <v>21</v>
      </c>
      <c r="F9" s="2" t="s">
        <v>22</v>
      </c>
      <c r="G9" s="1" t="s">
        <v>23</v>
      </c>
      <c r="H9" s="1" t="s">
        <v>24</v>
      </c>
      <c r="I9" s="2"/>
      <c r="J9" s="1"/>
      <c r="K9" s="1"/>
      <c r="L9" s="1">
        <v>26123</v>
      </c>
      <c r="M9" s="1"/>
      <c r="N9" s="1"/>
      <c r="O9" s="2" t="s">
        <v>44</v>
      </c>
    </row>
    <row r="10" spans="1:15" ht="16.5">
      <c r="A10" s="1">
        <v>123124</v>
      </c>
      <c r="B10" s="1"/>
      <c r="C10" s="1" t="s">
        <v>19</v>
      </c>
      <c r="D10" s="1" t="s">
        <v>43</v>
      </c>
      <c r="E10" s="1" t="s">
        <v>26</v>
      </c>
      <c r="F10" s="2" t="s">
        <v>40</v>
      </c>
      <c r="G10" s="1" t="s">
        <v>41</v>
      </c>
      <c r="H10" s="1" t="s">
        <v>72</v>
      </c>
      <c r="I10" s="2"/>
      <c r="J10" s="1"/>
      <c r="K10" s="1"/>
      <c r="L10" s="1">
        <v>10500</v>
      </c>
      <c r="M10" s="1"/>
      <c r="N10" s="1"/>
      <c r="O10" s="2" t="s">
        <v>42</v>
      </c>
    </row>
    <row r="11" spans="1:15" ht="16.5">
      <c r="A11" s="1">
        <v>123124</v>
      </c>
      <c r="B11" s="1"/>
      <c r="C11" s="1" t="s">
        <v>19</v>
      </c>
      <c r="D11" s="1" t="s">
        <v>43</v>
      </c>
      <c r="E11" s="1"/>
      <c r="F11" s="2" t="s">
        <v>73</v>
      </c>
      <c r="G11" s="1" t="s">
        <v>74</v>
      </c>
      <c r="H11" s="1" t="s">
        <v>31</v>
      </c>
      <c r="I11" s="2"/>
      <c r="J11" s="1" t="s">
        <v>75</v>
      </c>
      <c r="K11" s="1"/>
      <c r="L11" s="1">
        <v>22680</v>
      </c>
      <c r="M11" s="1"/>
      <c r="N11" s="1"/>
      <c r="O11" s="2"/>
    </row>
    <row r="13" spans="1:15">
      <c r="A13" s="8" t="s">
        <v>47</v>
      </c>
    </row>
    <row r="15" spans="1:15">
      <c r="A15" s="15" t="s">
        <v>4</v>
      </c>
      <c r="B15" s="1" t="s">
        <v>5</v>
      </c>
      <c r="C15" s="1" t="s">
        <v>6</v>
      </c>
      <c r="D15" s="1" t="s">
        <v>7</v>
      </c>
      <c r="E15" s="1" t="s">
        <v>8</v>
      </c>
      <c r="F15" s="1" t="s">
        <v>9</v>
      </c>
      <c r="G15" s="1" t="s">
        <v>10</v>
      </c>
      <c r="H15" s="1" t="s">
        <v>11</v>
      </c>
      <c r="I15" s="1" t="s">
        <v>12</v>
      </c>
      <c r="J15" s="1" t="s">
        <v>13</v>
      </c>
      <c r="K15" s="1" t="s">
        <v>14</v>
      </c>
      <c r="L15" s="1" t="s">
        <v>15</v>
      </c>
      <c r="M15" s="1" t="s">
        <v>16</v>
      </c>
      <c r="N15" s="1" t="s">
        <v>17</v>
      </c>
      <c r="O15" s="1" t="s">
        <v>18</v>
      </c>
    </row>
    <row r="16" spans="1:15" ht="16.5">
      <c r="A16" s="1">
        <v>123124</v>
      </c>
      <c r="B16" s="1"/>
      <c r="C16" s="1" t="s">
        <v>19</v>
      </c>
      <c r="D16" s="1" t="s">
        <v>20</v>
      </c>
      <c r="E16" s="1" t="s">
        <v>21</v>
      </c>
      <c r="F16" s="2" t="s">
        <v>22</v>
      </c>
      <c r="G16" s="1" t="s">
        <v>23</v>
      </c>
      <c r="H16" s="1" t="s">
        <v>24</v>
      </c>
      <c r="I16" s="2"/>
      <c r="J16" s="1"/>
      <c r="K16" s="1"/>
      <c r="L16" s="1">
        <v>23675</v>
      </c>
      <c r="M16" s="1"/>
      <c r="N16" s="1"/>
      <c r="O16" s="2" t="s">
        <v>25</v>
      </c>
    </row>
    <row r="17" spans="1:15" ht="16.5">
      <c r="A17" s="1">
        <v>123124</v>
      </c>
      <c r="B17" s="1"/>
      <c r="C17" s="1" t="s">
        <v>19</v>
      </c>
      <c r="D17" s="1" t="s">
        <v>20</v>
      </c>
      <c r="E17" s="1" t="s">
        <v>26</v>
      </c>
      <c r="F17" s="2" t="s">
        <v>22</v>
      </c>
      <c r="G17" s="1" t="s">
        <v>41</v>
      </c>
      <c r="H17" s="1" t="s">
        <v>72</v>
      </c>
      <c r="I17" s="2"/>
      <c r="J17" s="1"/>
      <c r="K17" s="1"/>
      <c r="L17" s="1">
        <v>12401</v>
      </c>
      <c r="M17" s="1"/>
      <c r="N17" s="1"/>
      <c r="O17" s="2" t="s">
        <v>42</v>
      </c>
    </row>
    <row r="18" spans="1:15" ht="16.5">
      <c r="A18" s="1">
        <v>123124</v>
      </c>
      <c r="B18" s="1"/>
      <c r="C18" s="1" t="s">
        <v>19</v>
      </c>
      <c r="D18" s="1" t="s">
        <v>43</v>
      </c>
      <c r="E18" s="1" t="s">
        <v>21</v>
      </c>
      <c r="F18" s="2" t="s">
        <v>22</v>
      </c>
      <c r="G18" s="1" t="s">
        <v>23</v>
      </c>
      <c r="H18" s="1" t="s">
        <v>24</v>
      </c>
      <c r="I18" s="2"/>
      <c r="J18" s="1"/>
      <c r="K18" s="1"/>
      <c r="L18" s="1">
        <v>26123</v>
      </c>
      <c r="M18" s="1"/>
      <c r="N18" s="1"/>
      <c r="O18" s="2" t="s">
        <v>44</v>
      </c>
    </row>
    <row r="19" spans="1:15" ht="16.5">
      <c r="A19" s="1">
        <v>123124</v>
      </c>
      <c r="B19" s="1"/>
      <c r="C19" s="1" t="s">
        <v>19</v>
      </c>
      <c r="D19" s="1" t="s">
        <v>43</v>
      </c>
      <c r="E19" s="1" t="s">
        <v>26</v>
      </c>
      <c r="F19" s="2" t="s">
        <v>40</v>
      </c>
      <c r="G19" s="1" t="s">
        <v>41</v>
      </c>
      <c r="H19" s="1" t="s">
        <v>72</v>
      </c>
      <c r="I19" s="2"/>
      <c r="J19" s="1"/>
      <c r="K19" s="1"/>
      <c r="L19" s="1">
        <v>10500</v>
      </c>
      <c r="M19" s="1"/>
      <c r="N19" s="1"/>
      <c r="O19" s="2" t="s">
        <v>42</v>
      </c>
    </row>
    <row r="21" spans="1:15">
      <c r="A21" s="8" t="s">
        <v>76</v>
      </c>
    </row>
    <row r="23" spans="1:15">
      <c r="B23" s="11" t="s">
        <v>50</v>
      </c>
      <c r="C23" s="1"/>
      <c r="D23" s="1"/>
    </row>
    <row r="24" spans="1:15">
      <c r="A24" s="11" t="s">
        <v>24</v>
      </c>
      <c r="B24" s="11">
        <f>L7+L9</f>
        <v>49798</v>
      </c>
    </row>
    <row r="25" spans="1:15">
      <c r="A25" s="11" t="s">
        <v>72</v>
      </c>
      <c r="B25" s="11">
        <f>L8+L10</f>
        <v>22901</v>
      </c>
    </row>
    <row r="27" spans="1:15">
      <c r="A27" s="8" t="s">
        <v>51</v>
      </c>
    </row>
    <row r="29" spans="1:15">
      <c r="B29" s="11" t="s">
        <v>50</v>
      </c>
      <c r="C29" s="1" t="s">
        <v>52</v>
      </c>
      <c r="D29" s="1" t="s">
        <v>53</v>
      </c>
    </row>
    <row r="30" spans="1:15">
      <c r="A30" s="11" t="s">
        <v>24</v>
      </c>
      <c r="B30" s="11">
        <v>49798</v>
      </c>
      <c r="C30" s="11">
        <v>49.798000000000002</v>
      </c>
      <c r="D30" s="11">
        <v>50</v>
      </c>
    </row>
    <row r="31" spans="1:15">
      <c r="A31" s="11" t="s">
        <v>72</v>
      </c>
      <c r="B31" s="11">
        <f>L14+L16</f>
        <v>23675</v>
      </c>
      <c r="C31" s="11">
        <f t="shared" ref="C31" si="0">B31/1000</f>
        <v>23.675000000000001</v>
      </c>
      <c r="D31" s="11">
        <f t="shared" ref="D31" si="1">ROUND(C31,0)</f>
        <v>24</v>
      </c>
    </row>
    <row r="33" spans="1:13">
      <c r="A33" s="8" t="s">
        <v>77</v>
      </c>
    </row>
    <row r="35" spans="1:13">
      <c r="B35" s="11" t="s">
        <v>50</v>
      </c>
      <c r="C35" s="1" t="s">
        <v>78</v>
      </c>
      <c r="D35" s="1" t="s">
        <v>53</v>
      </c>
      <c r="E35" s="11" t="s">
        <v>56</v>
      </c>
      <c r="F35" s="11" t="s">
        <v>57</v>
      </c>
    </row>
    <row r="36" spans="1:13">
      <c r="A36" s="11" t="s">
        <v>24</v>
      </c>
      <c r="B36" s="11">
        <v>49798</v>
      </c>
      <c r="C36" s="11">
        <v>49.798000000000002</v>
      </c>
      <c r="D36" s="11">
        <v>50</v>
      </c>
      <c r="E36" s="16">
        <v>0.63</v>
      </c>
      <c r="F36" s="11">
        <f>D36*E36</f>
        <v>31.5</v>
      </c>
    </row>
    <row r="37" spans="1:13">
      <c r="A37" s="11" t="s">
        <v>72</v>
      </c>
      <c r="B37" s="11">
        <v>22901</v>
      </c>
      <c r="C37" s="11">
        <v>22.901</v>
      </c>
      <c r="D37" s="11">
        <v>23</v>
      </c>
      <c r="E37" s="16">
        <v>0.78</v>
      </c>
      <c r="F37" s="11">
        <f t="shared" ref="F37" si="2">D37*E37</f>
        <v>17.940000000000001</v>
      </c>
    </row>
    <row r="39" spans="1:13">
      <c r="A39" s="19" t="s">
        <v>79</v>
      </c>
    </row>
    <row r="41" spans="1:13">
      <c r="A41" s="10"/>
      <c r="B41" s="10" t="s">
        <v>50</v>
      </c>
      <c r="C41" s="5" t="s">
        <v>80</v>
      </c>
      <c r="D41" s="5" t="s">
        <v>53</v>
      </c>
      <c r="E41" s="10" t="s">
        <v>56</v>
      </c>
      <c r="F41" s="10" t="s">
        <v>57</v>
      </c>
      <c r="G41" s="10" t="s">
        <v>60</v>
      </c>
      <c r="H41" s="10"/>
      <c r="I41" s="10"/>
      <c r="J41" s="10"/>
      <c r="K41" s="10"/>
      <c r="L41" s="10"/>
      <c r="M41" s="10"/>
    </row>
    <row r="42" spans="1:13">
      <c r="A42" s="11" t="s">
        <v>24</v>
      </c>
      <c r="B42" s="11">
        <v>49798</v>
      </c>
      <c r="C42" s="11">
        <v>49.798000000000002</v>
      </c>
      <c r="D42" s="11">
        <v>50</v>
      </c>
      <c r="E42" s="16">
        <v>0.63</v>
      </c>
      <c r="F42" s="11">
        <f>D42*E42</f>
        <v>31.5</v>
      </c>
      <c r="G42" s="11">
        <f>ROUNDUP(F42,0)</f>
        <v>32</v>
      </c>
    </row>
    <row r="43" spans="1:13">
      <c r="A43" s="11" t="s">
        <v>72</v>
      </c>
      <c r="B43" s="11">
        <v>22901</v>
      </c>
      <c r="C43" s="11">
        <v>22.901</v>
      </c>
      <c r="D43" s="11">
        <v>23</v>
      </c>
      <c r="E43" s="16">
        <v>0.78</v>
      </c>
      <c r="F43" s="11">
        <f t="shared" ref="F43" si="3">D43*E43</f>
        <v>17.940000000000001</v>
      </c>
      <c r="G43" s="17">
        <f t="shared" ref="G43" si="4">ROUNDUP(F43,0)</f>
        <v>18</v>
      </c>
    </row>
    <row r="44" spans="1:13">
      <c r="E44" s="16"/>
    </row>
    <row r="45" spans="1:13">
      <c r="A45" s="8" t="s">
        <v>81</v>
      </c>
    </row>
    <row r="47" spans="1:13">
      <c r="B47" s="11" t="s">
        <v>50</v>
      </c>
      <c r="C47" s="1" t="s">
        <v>82</v>
      </c>
      <c r="D47" s="1" t="s">
        <v>83</v>
      </c>
      <c r="E47" s="11" t="s">
        <v>84</v>
      </c>
    </row>
    <row r="48" spans="1:13">
      <c r="A48" s="11" t="s">
        <v>72</v>
      </c>
      <c r="B48" s="11">
        <v>22901</v>
      </c>
      <c r="C48" s="11">
        <f t="shared" ref="C48" si="5">B48/1000</f>
        <v>22.901</v>
      </c>
      <c r="D48" s="16">
        <v>0.78</v>
      </c>
      <c r="E48" s="11">
        <f>D48*C48</f>
        <v>17.862780000000001</v>
      </c>
      <c r="F48" s="16"/>
    </row>
    <row r="49" spans="1:10">
      <c r="D49" s="16"/>
      <c r="F49" s="16"/>
    </row>
    <row r="50" spans="1:10">
      <c r="A50" s="8" t="s">
        <v>85</v>
      </c>
      <c r="D50" s="16"/>
      <c r="F50" s="16"/>
    </row>
    <row r="52" spans="1:10">
      <c r="B52" s="11" t="s">
        <v>50</v>
      </c>
      <c r="C52" s="1" t="s">
        <v>82</v>
      </c>
      <c r="D52" s="1" t="s">
        <v>83</v>
      </c>
      <c r="E52" s="1" t="s">
        <v>86</v>
      </c>
      <c r="F52" s="11" t="s">
        <v>87</v>
      </c>
      <c r="G52" s="1" t="s">
        <v>88</v>
      </c>
    </row>
    <row r="53" spans="1:10">
      <c r="A53" s="11" t="s">
        <v>72</v>
      </c>
      <c r="B53" s="11">
        <v>22901</v>
      </c>
      <c r="C53" s="11">
        <f t="shared" ref="C53" si="6">B53/1000</f>
        <v>22.901</v>
      </c>
      <c r="D53" s="16">
        <v>0.78</v>
      </c>
      <c r="E53" s="11">
        <f>D53*C53</f>
        <v>17.862780000000001</v>
      </c>
      <c r="F53" s="16">
        <v>0.77</v>
      </c>
      <c r="G53" s="11">
        <f>F53*E53</f>
        <v>13.754340600000001</v>
      </c>
    </row>
    <row r="55" spans="1:10">
      <c r="A55" s="8" t="s">
        <v>89</v>
      </c>
    </row>
    <row r="57" spans="1:10">
      <c r="B57" s="11" t="s">
        <v>50</v>
      </c>
      <c r="C57" s="1" t="s">
        <v>82</v>
      </c>
      <c r="D57" s="1" t="s">
        <v>83</v>
      </c>
      <c r="E57" s="1"/>
      <c r="F57" s="11" t="s">
        <v>87</v>
      </c>
      <c r="G57" s="1" t="s">
        <v>88</v>
      </c>
      <c r="H57" s="1" t="s">
        <v>90</v>
      </c>
    </row>
    <row r="58" spans="1:10">
      <c r="A58" s="11" t="s">
        <v>72</v>
      </c>
      <c r="B58" s="11">
        <v>22901</v>
      </c>
      <c r="C58" s="11">
        <f t="shared" ref="C58" si="7">B58/1000</f>
        <v>22.901</v>
      </c>
      <c r="D58" s="16">
        <v>0.78</v>
      </c>
      <c r="E58" s="11">
        <f>D58*C58</f>
        <v>17.862780000000001</v>
      </c>
      <c r="F58" s="16">
        <v>0.77</v>
      </c>
      <c r="G58" s="11">
        <f>F58*E58</f>
        <v>13.754340600000001</v>
      </c>
      <c r="H58" s="18">
        <f>ROUNDUP(G58,0)</f>
        <v>14</v>
      </c>
    </row>
    <row r="60" spans="1:10">
      <c r="A60" s="8" t="s">
        <v>91</v>
      </c>
    </row>
    <row r="62" spans="1:10">
      <c r="B62" s="11" t="s">
        <v>50</v>
      </c>
      <c r="C62" s="1" t="s">
        <v>82</v>
      </c>
      <c r="D62" s="1" t="s">
        <v>83</v>
      </c>
      <c r="E62" s="1"/>
      <c r="F62" s="11" t="s">
        <v>87</v>
      </c>
      <c r="G62" s="1" t="s">
        <v>92</v>
      </c>
      <c r="H62" s="1" t="s">
        <v>90</v>
      </c>
      <c r="I62" s="1" t="s">
        <v>93</v>
      </c>
      <c r="J62" s="1" t="s">
        <v>94</v>
      </c>
    </row>
    <row r="63" spans="1:10">
      <c r="A63" s="11" t="s">
        <v>72</v>
      </c>
      <c r="B63" s="11">
        <v>22901</v>
      </c>
      <c r="C63" s="11">
        <f t="shared" ref="C63" si="8">B63/1000</f>
        <v>22.901</v>
      </c>
      <c r="D63" s="16">
        <v>0.78</v>
      </c>
      <c r="E63" s="11">
        <f>D63*C63</f>
        <v>17.862780000000001</v>
      </c>
      <c r="F63" s="16">
        <v>0.77</v>
      </c>
      <c r="G63" s="11">
        <f>F63*E63</f>
        <v>13.754340600000001</v>
      </c>
      <c r="H63" s="18">
        <f>ROUNDUP(G63,0)</f>
        <v>14</v>
      </c>
      <c r="I63" s="17">
        <f>G43</f>
        <v>18</v>
      </c>
      <c r="J63" s="18">
        <f>I63-H63</f>
        <v>4</v>
      </c>
    </row>
    <row r="65" spans="1:3">
      <c r="A65" s="8" t="s">
        <v>95</v>
      </c>
      <c r="B65" s="8"/>
      <c r="C65" s="8"/>
    </row>
    <row r="67" spans="1:3">
      <c r="B67" s="11" t="s">
        <v>96</v>
      </c>
    </row>
    <row r="68" spans="1:3">
      <c r="A68" s="11" t="s">
        <v>64</v>
      </c>
      <c r="B68" s="11">
        <f>G42</f>
        <v>32</v>
      </c>
    </row>
    <row r="69" spans="1:3">
      <c r="A69" s="11" t="s">
        <v>97</v>
      </c>
      <c r="B69" s="11">
        <v>14</v>
      </c>
      <c r="C69" s="21"/>
    </row>
    <row r="70" spans="1:3">
      <c r="A70" s="11" t="s">
        <v>98</v>
      </c>
      <c r="B70" s="11">
        <v>4</v>
      </c>
      <c r="C70" s="21"/>
    </row>
  </sheetData>
  <mergeCells count="1">
    <mergeCell ref="A2:C2"/>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20855-CC03-4F25-93AF-E30841417BF4}">
  <dimension ref="A1:O119"/>
  <sheetViews>
    <sheetView workbookViewId="0">
      <selection activeCell="B109" sqref="B109"/>
    </sheetView>
  </sheetViews>
  <sheetFormatPr defaultRowHeight="15.75"/>
  <cols>
    <col min="1" max="1" width="43.5703125" style="11" customWidth="1"/>
    <col min="2" max="2" width="25.28515625" style="11" bestFit="1" customWidth="1"/>
    <col min="3" max="3" width="19.5703125" style="11" customWidth="1"/>
    <col min="4" max="4" width="29.7109375" style="11" bestFit="1" customWidth="1"/>
    <col min="5" max="5" width="23.42578125" style="11" bestFit="1" customWidth="1"/>
    <col min="6" max="6" width="22.5703125" style="11" bestFit="1" customWidth="1"/>
    <col min="7" max="7" width="15.42578125" style="11" customWidth="1"/>
    <col min="8" max="16384" width="9.140625" style="11"/>
  </cols>
  <sheetData>
    <row r="1" spans="1:15" s="8" customFormat="1">
      <c r="A1" s="8" t="s">
        <v>99</v>
      </c>
      <c r="D1" s="22"/>
    </row>
    <row r="2" spans="1:15" s="8" customFormat="1" ht="74.25" customHeight="1">
      <c r="A2" s="24" t="s">
        <v>100</v>
      </c>
      <c r="B2" s="24"/>
      <c r="C2" s="24"/>
      <c r="D2" s="24"/>
    </row>
    <row r="3" spans="1:15">
      <c r="A3" s="8" t="s">
        <v>101</v>
      </c>
    </row>
    <row r="5" spans="1:15">
      <c r="A5" s="15" t="s">
        <v>4</v>
      </c>
      <c r="B5" s="1" t="s">
        <v>5</v>
      </c>
      <c r="C5" s="1" t="s">
        <v>6</v>
      </c>
      <c r="D5" s="1" t="s">
        <v>7</v>
      </c>
      <c r="E5" s="1" t="s">
        <v>8</v>
      </c>
      <c r="F5" s="1" t="s">
        <v>9</v>
      </c>
      <c r="G5" s="1" t="s">
        <v>10</v>
      </c>
      <c r="H5" s="1" t="s">
        <v>11</v>
      </c>
      <c r="I5" s="1" t="s">
        <v>12</v>
      </c>
      <c r="J5" s="1" t="s">
        <v>13</v>
      </c>
      <c r="K5" s="1" t="s">
        <v>14</v>
      </c>
      <c r="L5" s="1" t="s">
        <v>15</v>
      </c>
      <c r="M5" s="1" t="s">
        <v>16</v>
      </c>
      <c r="N5" s="1" t="s">
        <v>17</v>
      </c>
      <c r="O5" s="1" t="s">
        <v>18</v>
      </c>
    </row>
    <row r="6" spans="1:15" ht="16.5">
      <c r="A6" s="1">
        <v>123125</v>
      </c>
      <c r="B6" s="1">
        <v>100001</v>
      </c>
      <c r="C6" s="1" t="s">
        <v>19</v>
      </c>
      <c r="D6" s="1" t="s">
        <v>20</v>
      </c>
      <c r="E6" s="1" t="s">
        <v>21</v>
      </c>
      <c r="F6" s="2" t="s">
        <v>22</v>
      </c>
      <c r="G6" s="1" t="s">
        <v>23</v>
      </c>
      <c r="H6" s="1" t="s">
        <v>36</v>
      </c>
      <c r="I6" s="2" t="s">
        <v>102</v>
      </c>
      <c r="J6" s="1"/>
      <c r="K6" s="1"/>
      <c r="L6" s="1">
        <v>142367</v>
      </c>
      <c r="M6" s="1"/>
      <c r="N6" s="1"/>
      <c r="O6" s="2" t="s">
        <v>44</v>
      </c>
    </row>
    <row r="7" spans="1:15" ht="16.5">
      <c r="A7" s="1">
        <v>123125</v>
      </c>
      <c r="B7" s="1">
        <v>100001</v>
      </c>
      <c r="C7" s="1" t="s">
        <v>19</v>
      </c>
      <c r="D7" s="1" t="s">
        <v>20</v>
      </c>
      <c r="E7" s="1" t="s">
        <v>26</v>
      </c>
      <c r="F7" s="2" t="s">
        <v>27</v>
      </c>
      <c r="G7" s="1" t="s">
        <v>23</v>
      </c>
      <c r="H7" s="1" t="s">
        <v>39</v>
      </c>
      <c r="I7" s="2"/>
      <c r="J7" s="1"/>
      <c r="K7" s="1"/>
      <c r="L7" s="1">
        <v>1003</v>
      </c>
      <c r="M7" s="1"/>
      <c r="N7" s="1"/>
      <c r="O7" s="2"/>
    </row>
    <row r="8" spans="1:15" ht="16.5">
      <c r="A8" s="1">
        <v>123125</v>
      </c>
      <c r="B8" s="1">
        <v>100002</v>
      </c>
      <c r="C8" s="1" t="s">
        <v>19</v>
      </c>
      <c r="D8" s="1" t="s">
        <v>20</v>
      </c>
      <c r="E8" s="1" t="s">
        <v>29</v>
      </c>
      <c r="F8" s="2" t="s">
        <v>27</v>
      </c>
      <c r="G8" s="1" t="s">
        <v>30</v>
      </c>
      <c r="H8" s="1" t="s">
        <v>31</v>
      </c>
      <c r="I8" s="2"/>
      <c r="J8" s="1"/>
      <c r="K8" s="1"/>
      <c r="L8" s="1">
        <v>40000</v>
      </c>
      <c r="M8" s="1"/>
      <c r="N8" s="1"/>
      <c r="O8" s="2"/>
    </row>
    <row r="9" spans="1:15" ht="16.5">
      <c r="A9" s="1">
        <v>123125</v>
      </c>
      <c r="B9" s="1">
        <v>100002</v>
      </c>
      <c r="C9" s="1" t="s">
        <v>19</v>
      </c>
      <c r="D9" s="1" t="s">
        <v>20</v>
      </c>
      <c r="E9" s="1" t="s">
        <v>29</v>
      </c>
      <c r="F9" s="2" t="s">
        <v>32</v>
      </c>
      <c r="G9" s="1" t="s">
        <v>33</v>
      </c>
      <c r="H9" s="1" t="s">
        <v>31</v>
      </c>
      <c r="I9" s="2"/>
      <c r="J9" s="1"/>
      <c r="K9" s="1"/>
      <c r="L9" s="1">
        <v>1122</v>
      </c>
      <c r="M9" s="1"/>
      <c r="N9" s="1"/>
      <c r="O9" s="2"/>
    </row>
    <row r="10" spans="1:15" ht="16.5">
      <c r="A10" s="1">
        <v>123125</v>
      </c>
      <c r="B10" s="1"/>
      <c r="C10" s="1" t="s">
        <v>19</v>
      </c>
      <c r="D10" s="1" t="s">
        <v>20</v>
      </c>
      <c r="E10" s="1" t="s">
        <v>34</v>
      </c>
      <c r="F10" s="2" t="s">
        <v>103</v>
      </c>
      <c r="G10" s="1"/>
      <c r="H10" s="1" t="s">
        <v>36</v>
      </c>
      <c r="I10" s="2"/>
      <c r="J10" s="1"/>
      <c r="K10" s="1"/>
      <c r="L10" s="1">
        <v>10001</v>
      </c>
      <c r="M10" s="5">
        <v>666733</v>
      </c>
      <c r="N10" s="1"/>
      <c r="O10" s="2"/>
    </row>
    <row r="11" spans="1:15" ht="16.5">
      <c r="A11" s="1">
        <v>123125</v>
      </c>
      <c r="B11" s="1"/>
      <c r="C11" s="1" t="s">
        <v>19</v>
      </c>
      <c r="D11" s="1" t="s">
        <v>20</v>
      </c>
      <c r="E11" s="1" t="s">
        <v>37</v>
      </c>
      <c r="F11" s="2" t="s">
        <v>38</v>
      </c>
      <c r="G11" s="1"/>
      <c r="H11" s="1" t="s">
        <v>39</v>
      </c>
      <c r="I11" s="2"/>
      <c r="J11" s="1"/>
      <c r="K11" s="1"/>
      <c r="L11" s="1">
        <v>10001</v>
      </c>
      <c r="M11" s="5">
        <v>133350</v>
      </c>
      <c r="N11" s="1"/>
      <c r="O11" s="2"/>
    </row>
    <row r="12" spans="1:15" ht="16.5">
      <c r="A12" s="1">
        <v>123125</v>
      </c>
      <c r="B12" s="1"/>
      <c r="C12" s="1" t="s">
        <v>19</v>
      </c>
      <c r="D12" s="1" t="s">
        <v>20</v>
      </c>
      <c r="E12" s="1" t="s">
        <v>26</v>
      </c>
      <c r="F12" s="2" t="s">
        <v>40</v>
      </c>
      <c r="G12" s="1" t="s">
        <v>41</v>
      </c>
      <c r="H12" s="1" t="s">
        <v>39</v>
      </c>
      <c r="I12" s="2"/>
      <c r="J12" s="1"/>
      <c r="K12" s="1"/>
      <c r="L12" s="1">
        <v>10001</v>
      </c>
      <c r="M12" s="1"/>
      <c r="N12" s="1"/>
      <c r="O12" s="2" t="s">
        <v>42</v>
      </c>
    </row>
    <row r="13" spans="1:15" ht="16.5">
      <c r="A13" s="1">
        <v>123125</v>
      </c>
      <c r="B13" s="1"/>
      <c r="C13" s="1" t="s">
        <v>19</v>
      </c>
      <c r="D13" s="1" t="s">
        <v>43</v>
      </c>
      <c r="E13" s="1" t="s">
        <v>21</v>
      </c>
      <c r="F13" s="2" t="s">
        <v>22</v>
      </c>
      <c r="G13" s="1" t="s">
        <v>23</v>
      </c>
      <c r="H13" s="1" t="s">
        <v>46</v>
      </c>
      <c r="I13" s="2"/>
      <c r="J13" s="1"/>
      <c r="K13" s="1"/>
      <c r="L13" s="1">
        <v>14517</v>
      </c>
      <c r="M13" s="1"/>
      <c r="N13" s="1"/>
      <c r="O13" s="2" t="s">
        <v>42</v>
      </c>
    </row>
    <row r="14" spans="1:15" ht="16.5">
      <c r="A14" s="1">
        <v>123125</v>
      </c>
      <c r="B14" s="1">
        <v>100001</v>
      </c>
      <c r="C14" s="1" t="s">
        <v>19</v>
      </c>
      <c r="D14" s="1" t="s">
        <v>43</v>
      </c>
      <c r="E14" s="1" t="s">
        <v>21</v>
      </c>
      <c r="F14" s="2" t="s">
        <v>22</v>
      </c>
      <c r="G14" s="1" t="s">
        <v>23</v>
      </c>
      <c r="H14" s="1" t="s">
        <v>36</v>
      </c>
      <c r="I14" s="2" t="s">
        <v>102</v>
      </c>
      <c r="J14" s="1"/>
      <c r="K14" s="1"/>
      <c r="L14" s="1">
        <v>38657</v>
      </c>
      <c r="M14" s="1"/>
      <c r="N14" s="1"/>
      <c r="O14" s="2" t="s">
        <v>44</v>
      </c>
    </row>
    <row r="15" spans="1:15" ht="16.5">
      <c r="A15" s="1">
        <v>123125</v>
      </c>
      <c r="B15" s="1">
        <v>100001</v>
      </c>
      <c r="C15" s="1" t="s">
        <v>19</v>
      </c>
      <c r="D15" s="1" t="s">
        <v>43</v>
      </c>
      <c r="E15" s="1" t="s">
        <v>26</v>
      </c>
      <c r="F15" s="2" t="s">
        <v>27</v>
      </c>
      <c r="G15" s="1" t="s">
        <v>23</v>
      </c>
      <c r="H15" s="1" t="s">
        <v>39</v>
      </c>
      <c r="I15" s="2"/>
      <c r="J15" s="1"/>
      <c r="K15" s="1"/>
      <c r="L15" s="1">
        <v>28754</v>
      </c>
      <c r="M15" s="1"/>
      <c r="N15" s="1"/>
      <c r="O15" s="2"/>
    </row>
    <row r="16" spans="1:15" ht="16.5">
      <c r="A16" s="1">
        <v>123125</v>
      </c>
      <c r="B16" s="1">
        <v>100002</v>
      </c>
      <c r="C16" s="1" t="s">
        <v>19</v>
      </c>
      <c r="D16" s="1" t="s">
        <v>43</v>
      </c>
      <c r="E16" s="1" t="s">
        <v>29</v>
      </c>
      <c r="F16" s="2" t="s">
        <v>27</v>
      </c>
      <c r="G16" s="1" t="s">
        <v>30</v>
      </c>
      <c r="H16" s="1" t="s">
        <v>31</v>
      </c>
      <c r="I16" s="2"/>
      <c r="J16" s="1"/>
      <c r="K16" s="1"/>
      <c r="L16" s="1">
        <v>42345</v>
      </c>
      <c r="M16" s="1"/>
      <c r="N16" s="1"/>
      <c r="O16" s="2"/>
    </row>
    <row r="17" spans="1:15" ht="16.5">
      <c r="A17" s="1">
        <v>123125</v>
      </c>
      <c r="B17" s="1"/>
      <c r="C17" s="1" t="s">
        <v>19</v>
      </c>
      <c r="D17" s="1" t="s">
        <v>43</v>
      </c>
      <c r="E17" s="1" t="s">
        <v>34</v>
      </c>
      <c r="F17" s="2" t="s">
        <v>35</v>
      </c>
      <c r="G17" s="1"/>
      <c r="H17" s="1" t="s">
        <v>36</v>
      </c>
      <c r="I17" s="2"/>
      <c r="J17" s="1"/>
      <c r="K17" s="1"/>
      <c r="L17" s="1">
        <v>7654</v>
      </c>
      <c r="M17" s="1">
        <v>510267</v>
      </c>
      <c r="N17" s="1"/>
      <c r="O17" s="2"/>
    </row>
    <row r="18" spans="1:15" ht="16.5">
      <c r="A18" s="1">
        <v>123125</v>
      </c>
      <c r="B18" s="1"/>
      <c r="C18" s="1" t="s">
        <v>19</v>
      </c>
      <c r="D18" s="1" t="s">
        <v>43</v>
      </c>
      <c r="E18" s="1" t="s">
        <v>37</v>
      </c>
      <c r="F18" s="2" t="s">
        <v>38</v>
      </c>
      <c r="G18" s="1"/>
      <c r="H18" s="1" t="s">
        <v>39</v>
      </c>
      <c r="I18" s="2"/>
      <c r="J18" s="1"/>
      <c r="K18" s="1"/>
      <c r="L18" s="1">
        <v>15432</v>
      </c>
      <c r="M18" s="1">
        <v>194227</v>
      </c>
      <c r="N18" s="1"/>
      <c r="O18" s="2"/>
    </row>
    <row r="19" spans="1:15" ht="16.5">
      <c r="A19" s="1">
        <v>123125</v>
      </c>
      <c r="B19" s="1"/>
      <c r="C19" s="1" t="s">
        <v>19</v>
      </c>
      <c r="D19" s="1" t="s">
        <v>43</v>
      </c>
      <c r="E19" s="1" t="s">
        <v>21</v>
      </c>
      <c r="F19" s="2" t="s">
        <v>22</v>
      </c>
      <c r="G19" s="1" t="s">
        <v>23</v>
      </c>
      <c r="H19" s="1" t="s">
        <v>46</v>
      </c>
      <c r="I19" s="2"/>
      <c r="J19" s="1"/>
      <c r="K19" s="1"/>
      <c r="L19" s="1">
        <v>14567</v>
      </c>
      <c r="M19" s="1"/>
      <c r="N19" s="1"/>
      <c r="O19" s="2" t="s">
        <v>42</v>
      </c>
    </row>
    <row r="20" spans="1:15">
      <c r="A20" s="1">
        <v>123125</v>
      </c>
      <c r="C20" s="11" t="s">
        <v>19</v>
      </c>
      <c r="D20" s="1" t="s">
        <v>43</v>
      </c>
      <c r="F20" s="11" t="s">
        <v>73</v>
      </c>
      <c r="G20" s="11" t="s">
        <v>74</v>
      </c>
      <c r="H20" s="11" t="s">
        <v>31</v>
      </c>
      <c r="J20" s="11" t="s">
        <v>75</v>
      </c>
      <c r="L20" s="11">
        <v>22680</v>
      </c>
    </row>
    <row r="22" spans="1:15">
      <c r="A22" s="8" t="s">
        <v>47</v>
      </c>
    </row>
    <row r="24" spans="1:15">
      <c r="A24" s="15" t="s">
        <v>4</v>
      </c>
      <c r="B24" s="1" t="s">
        <v>5</v>
      </c>
      <c r="C24" s="1" t="s">
        <v>6</v>
      </c>
      <c r="D24" s="1" t="s">
        <v>7</v>
      </c>
      <c r="E24" s="1" t="s">
        <v>8</v>
      </c>
      <c r="F24" s="1" t="s">
        <v>9</v>
      </c>
      <c r="G24" s="1" t="s">
        <v>10</v>
      </c>
      <c r="H24" s="1" t="s">
        <v>11</v>
      </c>
      <c r="I24" s="1" t="s">
        <v>12</v>
      </c>
      <c r="J24" s="1" t="s">
        <v>13</v>
      </c>
      <c r="K24" s="1" t="s">
        <v>104</v>
      </c>
      <c r="L24" s="1" t="s">
        <v>15</v>
      </c>
      <c r="M24" s="1" t="s">
        <v>16</v>
      </c>
      <c r="N24" s="1" t="s">
        <v>17</v>
      </c>
      <c r="O24" s="1" t="s">
        <v>18</v>
      </c>
    </row>
    <row r="25" spans="1:15" ht="16.5">
      <c r="A25" s="1">
        <v>123125</v>
      </c>
      <c r="B25" s="1">
        <v>100001</v>
      </c>
      <c r="C25" s="1" t="s">
        <v>19</v>
      </c>
      <c r="D25" s="1" t="s">
        <v>20</v>
      </c>
      <c r="E25" s="1" t="s">
        <v>21</v>
      </c>
      <c r="F25" s="2" t="s">
        <v>22</v>
      </c>
      <c r="G25" s="1" t="s">
        <v>23</v>
      </c>
      <c r="H25" s="1" t="s">
        <v>36</v>
      </c>
      <c r="I25" s="2" t="s">
        <v>105</v>
      </c>
      <c r="J25" s="1"/>
      <c r="K25" s="1"/>
      <c r="L25" s="1">
        <v>142367</v>
      </c>
      <c r="M25" s="1"/>
      <c r="N25" s="1"/>
      <c r="O25" s="2" t="s">
        <v>44</v>
      </c>
    </row>
    <row r="26" spans="1:15" ht="16.5">
      <c r="A26" s="1">
        <v>123125</v>
      </c>
      <c r="B26" s="1">
        <v>100001</v>
      </c>
      <c r="C26" s="1" t="s">
        <v>19</v>
      </c>
      <c r="D26" s="1" t="s">
        <v>20</v>
      </c>
      <c r="E26" s="1" t="s">
        <v>26</v>
      </c>
      <c r="F26" s="2" t="s">
        <v>27</v>
      </c>
      <c r="G26" s="1" t="s">
        <v>23</v>
      </c>
      <c r="H26" s="1" t="s">
        <v>39</v>
      </c>
      <c r="I26" s="2"/>
      <c r="J26" s="1"/>
      <c r="K26" s="1"/>
      <c r="L26" s="1">
        <v>1003</v>
      </c>
      <c r="M26" s="1"/>
      <c r="N26" s="1"/>
      <c r="O26" s="2"/>
    </row>
    <row r="27" spans="1:15" ht="16.5">
      <c r="A27" s="1">
        <v>123125</v>
      </c>
      <c r="B27" s="1">
        <v>100002</v>
      </c>
      <c r="C27" s="1" t="s">
        <v>19</v>
      </c>
      <c r="D27" s="1" t="s">
        <v>20</v>
      </c>
      <c r="E27" s="1" t="s">
        <v>29</v>
      </c>
      <c r="F27" s="2" t="s">
        <v>27</v>
      </c>
      <c r="G27" s="1" t="s">
        <v>30</v>
      </c>
      <c r="H27" s="1" t="s">
        <v>31</v>
      </c>
      <c r="I27" s="2"/>
      <c r="J27" s="1"/>
      <c r="K27" s="1"/>
      <c r="L27" s="1">
        <v>40000</v>
      </c>
      <c r="M27" s="1"/>
      <c r="N27" s="1"/>
      <c r="O27" s="2"/>
    </row>
    <row r="28" spans="1:15" ht="16.5">
      <c r="A28" s="1">
        <v>123125</v>
      </c>
      <c r="B28" s="1"/>
      <c r="C28" s="1" t="s">
        <v>19</v>
      </c>
      <c r="D28" s="1" t="s">
        <v>20</v>
      </c>
      <c r="E28" s="1" t="s">
        <v>34</v>
      </c>
      <c r="F28" s="2" t="s">
        <v>35</v>
      </c>
      <c r="G28" s="1"/>
      <c r="H28" s="1" t="s">
        <v>36</v>
      </c>
      <c r="I28" s="2"/>
      <c r="J28" s="1"/>
      <c r="K28" s="1"/>
      <c r="L28" s="1">
        <v>10001</v>
      </c>
      <c r="M28" s="5">
        <v>666733</v>
      </c>
      <c r="N28" s="1"/>
      <c r="O28" s="2"/>
    </row>
    <row r="29" spans="1:15" ht="16.5">
      <c r="A29" s="1">
        <v>123125</v>
      </c>
      <c r="B29" s="1"/>
      <c r="C29" s="1" t="s">
        <v>19</v>
      </c>
      <c r="D29" s="1" t="s">
        <v>20</v>
      </c>
      <c r="E29" s="1" t="s">
        <v>37</v>
      </c>
      <c r="F29" s="2" t="s">
        <v>38</v>
      </c>
      <c r="G29" s="1"/>
      <c r="H29" s="1" t="s">
        <v>39</v>
      </c>
      <c r="I29" s="2"/>
      <c r="J29" s="1"/>
      <c r="K29" s="1"/>
      <c r="L29" s="1">
        <v>10001</v>
      </c>
      <c r="M29" s="5">
        <v>133350</v>
      </c>
      <c r="N29" s="1"/>
      <c r="O29" s="2"/>
    </row>
    <row r="30" spans="1:15" ht="16.5">
      <c r="A30" s="1">
        <v>123125</v>
      </c>
      <c r="B30" s="1"/>
      <c r="C30" s="1" t="s">
        <v>19</v>
      </c>
      <c r="D30" s="1" t="s">
        <v>20</v>
      </c>
      <c r="E30" s="1" t="s">
        <v>26</v>
      </c>
      <c r="F30" s="2" t="s">
        <v>40</v>
      </c>
      <c r="G30" s="1" t="s">
        <v>41</v>
      </c>
      <c r="H30" s="1" t="s">
        <v>39</v>
      </c>
      <c r="I30" s="2"/>
      <c r="J30" s="1"/>
      <c r="K30" s="1"/>
      <c r="L30" s="1">
        <v>10001</v>
      </c>
      <c r="M30" s="1"/>
      <c r="N30" s="1"/>
      <c r="O30" s="2" t="s">
        <v>42</v>
      </c>
    </row>
    <row r="31" spans="1:15" ht="16.5">
      <c r="A31" s="1">
        <v>123125</v>
      </c>
      <c r="B31" s="1"/>
      <c r="C31" s="1" t="s">
        <v>19</v>
      </c>
      <c r="D31" s="1" t="s">
        <v>43</v>
      </c>
      <c r="E31" s="1" t="s">
        <v>21</v>
      </c>
      <c r="F31" s="2" t="s">
        <v>22</v>
      </c>
      <c r="G31" s="1" t="s">
        <v>23</v>
      </c>
      <c r="H31" s="1" t="s">
        <v>46</v>
      </c>
      <c r="I31" s="2"/>
      <c r="J31" s="1"/>
      <c r="K31" s="1"/>
      <c r="L31" s="1">
        <v>14517</v>
      </c>
      <c r="M31" s="1"/>
      <c r="N31" s="1"/>
      <c r="O31" s="2" t="s">
        <v>42</v>
      </c>
    </row>
    <row r="32" spans="1:15" ht="16.5">
      <c r="A32" s="1">
        <v>123125</v>
      </c>
      <c r="B32" s="1">
        <v>100001</v>
      </c>
      <c r="C32" s="1" t="s">
        <v>19</v>
      </c>
      <c r="D32" s="1" t="s">
        <v>43</v>
      </c>
      <c r="E32" s="1" t="s">
        <v>21</v>
      </c>
      <c r="F32" s="2" t="s">
        <v>22</v>
      </c>
      <c r="G32" s="1" t="s">
        <v>23</v>
      </c>
      <c r="H32" s="1" t="s">
        <v>36</v>
      </c>
      <c r="I32" s="2" t="s">
        <v>105</v>
      </c>
      <c r="J32" s="1"/>
      <c r="K32" s="1"/>
      <c r="L32" s="1">
        <v>38657</v>
      </c>
      <c r="M32" s="1"/>
      <c r="N32" s="1"/>
      <c r="O32" s="2" t="s">
        <v>44</v>
      </c>
    </row>
    <row r="33" spans="1:15" ht="16.5">
      <c r="A33" s="1">
        <v>123125</v>
      </c>
      <c r="B33" s="1">
        <v>100001</v>
      </c>
      <c r="C33" s="1" t="s">
        <v>19</v>
      </c>
      <c r="D33" s="1" t="s">
        <v>43</v>
      </c>
      <c r="E33" s="1" t="s">
        <v>26</v>
      </c>
      <c r="F33" s="2" t="s">
        <v>27</v>
      </c>
      <c r="G33" s="1" t="s">
        <v>23</v>
      </c>
      <c r="H33" s="1" t="s">
        <v>39</v>
      </c>
      <c r="I33" s="2"/>
      <c r="J33" s="1"/>
      <c r="K33" s="1"/>
      <c r="L33" s="1">
        <v>28754</v>
      </c>
      <c r="M33" s="1"/>
      <c r="N33" s="1"/>
      <c r="O33" s="2"/>
    </row>
    <row r="34" spans="1:15" ht="16.5">
      <c r="A34" s="1">
        <v>123125</v>
      </c>
      <c r="B34" s="1">
        <v>100002</v>
      </c>
      <c r="C34" s="1" t="s">
        <v>19</v>
      </c>
      <c r="D34" s="1" t="s">
        <v>43</v>
      </c>
      <c r="E34" s="1" t="s">
        <v>29</v>
      </c>
      <c r="F34" s="2" t="s">
        <v>27</v>
      </c>
      <c r="G34" s="1" t="s">
        <v>30</v>
      </c>
      <c r="H34" s="1" t="s">
        <v>31</v>
      </c>
      <c r="I34" s="2"/>
      <c r="J34" s="1"/>
      <c r="K34" s="1"/>
      <c r="L34" s="1">
        <v>42345</v>
      </c>
      <c r="M34" s="1"/>
      <c r="N34" s="1"/>
      <c r="O34" s="2"/>
    </row>
    <row r="35" spans="1:15" ht="16.5">
      <c r="A35" s="1">
        <v>123125</v>
      </c>
      <c r="B35" s="1"/>
      <c r="C35" s="1" t="s">
        <v>19</v>
      </c>
      <c r="D35" s="1" t="s">
        <v>43</v>
      </c>
      <c r="E35" s="1" t="s">
        <v>34</v>
      </c>
      <c r="F35" s="2" t="s">
        <v>35</v>
      </c>
      <c r="G35" s="1"/>
      <c r="H35" s="1" t="s">
        <v>36</v>
      </c>
      <c r="I35" s="2"/>
      <c r="J35" s="1"/>
      <c r="K35" s="1"/>
      <c r="L35" s="1">
        <v>7654</v>
      </c>
      <c r="M35" s="1">
        <v>510267</v>
      </c>
      <c r="N35" s="1"/>
      <c r="O35" s="2"/>
    </row>
    <row r="36" spans="1:15" ht="16.5">
      <c r="A36" s="1">
        <v>123125</v>
      </c>
      <c r="B36" s="1"/>
      <c r="C36" s="1" t="s">
        <v>19</v>
      </c>
      <c r="D36" s="1" t="s">
        <v>43</v>
      </c>
      <c r="E36" s="1" t="s">
        <v>37</v>
      </c>
      <c r="F36" s="2" t="s">
        <v>38</v>
      </c>
      <c r="G36" s="1"/>
      <c r="H36" s="1" t="s">
        <v>39</v>
      </c>
      <c r="I36" s="2"/>
      <c r="J36" s="1"/>
      <c r="K36" s="1"/>
      <c r="L36" s="1">
        <v>15432</v>
      </c>
      <c r="M36" s="1">
        <v>194227</v>
      </c>
      <c r="N36" s="1"/>
      <c r="O36" s="2"/>
    </row>
    <row r="37" spans="1:15" ht="16.5">
      <c r="A37" s="1">
        <v>123125</v>
      </c>
      <c r="B37" s="1"/>
      <c r="C37" s="1" t="s">
        <v>19</v>
      </c>
      <c r="D37" s="1" t="s">
        <v>43</v>
      </c>
      <c r="E37" s="1" t="s">
        <v>21</v>
      </c>
      <c r="F37" s="2" t="s">
        <v>22</v>
      </c>
      <c r="G37" s="1" t="s">
        <v>23</v>
      </c>
      <c r="H37" s="1" t="s">
        <v>46</v>
      </c>
      <c r="I37" s="2"/>
      <c r="J37" s="1"/>
      <c r="K37" s="1"/>
      <c r="L37" s="1">
        <v>14567</v>
      </c>
      <c r="M37" s="1"/>
      <c r="N37" s="1"/>
      <c r="O37" s="2" t="s">
        <v>42</v>
      </c>
    </row>
    <row r="38" spans="1:15">
      <c r="A38" s="1"/>
      <c r="B38" s="1"/>
      <c r="C38" s="1"/>
      <c r="D38" s="1"/>
      <c r="E38" s="1"/>
      <c r="F38" s="2"/>
      <c r="G38" s="1"/>
      <c r="H38" s="1"/>
      <c r="I38" s="2"/>
      <c r="J38" s="1"/>
      <c r="K38" s="1"/>
      <c r="L38" s="1"/>
      <c r="M38" s="1"/>
      <c r="N38" s="1"/>
      <c r="O38" s="2"/>
    </row>
    <row r="39" spans="1:15">
      <c r="A39" s="1"/>
      <c r="B39" s="1"/>
      <c r="C39" s="1"/>
      <c r="D39" s="1"/>
      <c r="E39" s="1"/>
      <c r="F39" s="2"/>
      <c r="G39" s="1"/>
      <c r="H39" s="1"/>
      <c r="I39" s="2"/>
      <c r="J39" s="1"/>
      <c r="K39" s="1"/>
      <c r="L39" s="1"/>
      <c r="M39" s="1"/>
      <c r="N39" s="1"/>
      <c r="O39" s="2"/>
    </row>
    <row r="40" spans="1:15" ht="24.95" customHeight="1">
      <c r="A40" s="8" t="s">
        <v>106</v>
      </c>
    </row>
    <row r="41" spans="1:15">
      <c r="A41" s="7" t="s">
        <v>49</v>
      </c>
    </row>
    <row r="42" spans="1:15">
      <c r="A42" s="7"/>
    </row>
    <row r="43" spans="1:15">
      <c r="A43" s="11" t="s">
        <v>107</v>
      </c>
    </row>
    <row r="44" spans="1:15">
      <c r="B44" s="11" t="s">
        <v>50</v>
      </c>
      <c r="C44" s="1"/>
      <c r="D44" s="1"/>
    </row>
    <row r="45" spans="1:15">
      <c r="A45" s="11" t="s">
        <v>36</v>
      </c>
      <c r="B45" s="11">
        <v>17655</v>
      </c>
    </row>
    <row r="46" spans="1:15">
      <c r="A46" s="11" t="s">
        <v>39</v>
      </c>
      <c r="B46" s="11">
        <v>35434</v>
      </c>
    </row>
    <row r="48" spans="1:15">
      <c r="A48" s="11" t="s">
        <v>108</v>
      </c>
    </row>
    <row r="49" spans="1:4">
      <c r="B49" s="11" t="s">
        <v>50</v>
      </c>
      <c r="C49" s="1"/>
      <c r="D49" s="1"/>
    </row>
    <row r="50" spans="1:4">
      <c r="A50" s="11" t="s">
        <v>36</v>
      </c>
      <c r="B50" s="11">
        <v>181024</v>
      </c>
    </row>
    <row r="51" spans="1:4">
      <c r="A51" s="11" t="s">
        <v>39</v>
      </c>
      <c r="B51" s="11">
        <v>29757</v>
      </c>
    </row>
    <row r="53" spans="1:4">
      <c r="A53" s="11" t="s">
        <v>109</v>
      </c>
    </row>
    <row r="54" spans="1:4">
      <c r="B54" s="11" t="s">
        <v>50</v>
      </c>
      <c r="C54" s="1"/>
      <c r="D54" s="1"/>
    </row>
    <row r="55" spans="1:4">
      <c r="A55" s="11" t="s">
        <v>31</v>
      </c>
      <c r="B55" s="11">
        <v>82345</v>
      </c>
    </row>
    <row r="58" spans="1:4" ht="24.95" customHeight="1">
      <c r="A58" s="8" t="s">
        <v>110</v>
      </c>
    </row>
    <row r="60" spans="1:4">
      <c r="A60" s="11" t="s">
        <v>107</v>
      </c>
    </row>
    <row r="61" spans="1:4">
      <c r="B61" s="11" t="s">
        <v>50</v>
      </c>
      <c r="C61" s="1" t="s">
        <v>52</v>
      </c>
      <c r="D61" s="1" t="s">
        <v>53</v>
      </c>
    </row>
    <row r="62" spans="1:4">
      <c r="A62" s="11" t="s">
        <v>36</v>
      </c>
      <c r="B62" s="11">
        <v>17655</v>
      </c>
      <c r="C62" s="11">
        <f>B62/1000</f>
        <v>17.655000000000001</v>
      </c>
      <c r="D62" s="11">
        <f>ROUND(C62,0)</f>
        <v>18</v>
      </c>
    </row>
    <row r="63" spans="1:4">
      <c r="A63" s="11" t="s">
        <v>39</v>
      </c>
      <c r="B63" s="11">
        <v>35434</v>
      </c>
      <c r="C63" s="11">
        <f>B63/1000</f>
        <v>35.433999999999997</v>
      </c>
      <c r="D63" s="11">
        <f>ROUND(C63,0)</f>
        <v>35</v>
      </c>
    </row>
    <row r="65" spans="1:6">
      <c r="A65" s="11" t="s">
        <v>108</v>
      </c>
    </row>
    <row r="66" spans="1:6">
      <c r="B66" s="11" t="s">
        <v>50</v>
      </c>
      <c r="C66" s="1" t="s">
        <v>52</v>
      </c>
      <c r="D66" s="1" t="s">
        <v>53</v>
      </c>
    </row>
    <row r="67" spans="1:6">
      <c r="A67" s="11" t="s">
        <v>36</v>
      </c>
      <c r="B67" s="11">
        <v>181024</v>
      </c>
      <c r="C67" s="11">
        <f>B67/1000</f>
        <v>181.024</v>
      </c>
      <c r="D67" s="11">
        <f>ROUND(C67,0)</f>
        <v>181</v>
      </c>
    </row>
    <row r="68" spans="1:6">
      <c r="A68" s="11" t="s">
        <v>39</v>
      </c>
      <c r="B68" s="11">
        <v>29757</v>
      </c>
      <c r="C68" s="11">
        <f>B68/1000</f>
        <v>29.757000000000001</v>
      </c>
      <c r="D68" s="11">
        <f>ROUND(C68,0)</f>
        <v>30</v>
      </c>
    </row>
    <row r="70" spans="1:6">
      <c r="A70" s="11" t="s">
        <v>109</v>
      </c>
    </row>
    <row r="71" spans="1:6">
      <c r="B71" s="11" t="s">
        <v>50</v>
      </c>
      <c r="C71" s="1" t="s">
        <v>52</v>
      </c>
      <c r="D71" s="1" t="s">
        <v>53</v>
      </c>
    </row>
    <row r="72" spans="1:6">
      <c r="A72" s="11" t="s">
        <v>31</v>
      </c>
      <c r="B72" s="11">
        <v>82345</v>
      </c>
      <c r="C72" s="11">
        <f>B72/1000</f>
        <v>82.344999999999999</v>
      </c>
      <c r="D72" s="11">
        <f>ROUND(C72,0)</f>
        <v>82</v>
      </c>
    </row>
    <row r="75" spans="1:6">
      <c r="A75" s="8" t="s">
        <v>111</v>
      </c>
      <c r="C75" s="1"/>
      <c r="D75" s="1"/>
    </row>
    <row r="77" spans="1:6">
      <c r="A77" s="11" t="s">
        <v>107</v>
      </c>
    </row>
    <row r="78" spans="1:6">
      <c r="B78" s="11" t="s">
        <v>50</v>
      </c>
      <c r="C78" s="1" t="s">
        <v>52</v>
      </c>
      <c r="D78" s="1" t="s">
        <v>53</v>
      </c>
      <c r="E78" s="11" t="s">
        <v>56</v>
      </c>
      <c r="F78" s="10" t="s">
        <v>57</v>
      </c>
    </row>
    <row r="79" spans="1:6">
      <c r="A79" s="11" t="s">
        <v>36</v>
      </c>
      <c r="B79" s="11">
        <v>17655</v>
      </c>
      <c r="C79" s="11">
        <f>B79/1000</f>
        <v>17.655000000000001</v>
      </c>
      <c r="D79" s="11">
        <f>ROUND(C79,0)</f>
        <v>18</v>
      </c>
      <c r="E79" s="16">
        <v>0.59</v>
      </c>
      <c r="F79" s="11">
        <f>D79*E79</f>
        <v>10.62</v>
      </c>
    </row>
    <row r="80" spans="1:6">
      <c r="A80" s="11" t="s">
        <v>39</v>
      </c>
      <c r="B80" s="11">
        <v>35434</v>
      </c>
      <c r="C80" s="11">
        <f>B80/1000</f>
        <v>35.433999999999997</v>
      </c>
      <c r="D80" s="11">
        <f>ROUND(C80,0)</f>
        <v>35</v>
      </c>
      <c r="E80" s="16">
        <v>0.82</v>
      </c>
      <c r="F80" s="11">
        <f>D80*E80</f>
        <v>28.7</v>
      </c>
    </row>
    <row r="82" spans="1:7">
      <c r="A82" s="11" t="s">
        <v>108</v>
      </c>
    </row>
    <row r="83" spans="1:7">
      <c r="B83" s="11" t="s">
        <v>50</v>
      </c>
      <c r="C83" s="1" t="s">
        <v>52</v>
      </c>
      <c r="D83" s="1" t="s">
        <v>53</v>
      </c>
      <c r="E83" s="11" t="s">
        <v>56</v>
      </c>
      <c r="F83" s="10" t="s">
        <v>57</v>
      </c>
    </row>
    <row r="84" spans="1:7">
      <c r="A84" s="11" t="s">
        <v>36</v>
      </c>
      <c r="B84" s="11">
        <v>181024</v>
      </c>
      <c r="C84" s="11">
        <f>B84/1000</f>
        <v>181.024</v>
      </c>
      <c r="D84" s="11">
        <f>ROUND(C84,0)</f>
        <v>181</v>
      </c>
      <c r="E84" s="16">
        <v>0.59</v>
      </c>
      <c r="F84" s="11">
        <f t="shared" ref="F84:F89" si="0">D84*E84</f>
        <v>106.78999999999999</v>
      </c>
    </row>
    <row r="85" spans="1:7">
      <c r="A85" s="11" t="s">
        <v>39</v>
      </c>
      <c r="B85" s="11">
        <v>29757</v>
      </c>
      <c r="C85" s="11">
        <f>B85/1000</f>
        <v>29.757000000000001</v>
      </c>
      <c r="D85" s="11">
        <f>ROUND(C85,0)</f>
        <v>30</v>
      </c>
      <c r="E85" s="16">
        <v>0.82</v>
      </c>
      <c r="F85" s="11">
        <f t="shared" si="0"/>
        <v>24.599999999999998</v>
      </c>
    </row>
    <row r="87" spans="1:7">
      <c r="A87" s="11" t="s">
        <v>109</v>
      </c>
    </row>
    <row r="88" spans="1:7">
      <c r="B88" s="11" t="s">
        <v>50</v>
      </c>
      <c r="C88" s="1" t="s">
        <v>52</v>
      </c>
      <c r="D88" s="1" t="s">
        <v>53</v>
      </c>
      <c r="E88" s="11" t="s">
        <v>56</v>
      </c>
      <c r="F88" s="23" t="s">
        <v>57</v>
      </c>
    </row>
    <row r="89" spans="1:7">
      <c r="A89" s="11" t="s">
        <v>31</v>
      </c>
      <c r="B89" s="11">
        <v>82345</v>
      </c>
      <c r="C89" s="11">
        <f>B89/1000</f>
        <v>82.344999999999999</v>
      </c>
      <c r="D89" s="11">
        <f>ROUND(C89,0)</f>
        <v>82</v>
      </c>
      <c r="E89" s="16">
        <v>0.47</v>
      </c>
      <c r="F89" s="11">
        <f t="shared" si="0"/>
        <v>38.54</v>
      </c>
    </row>
    <row r="91" spans="1:7">
      <c r="A91" s="19" t="s">
        <v>112</v>
      </c>
    </row>
    <row r="93" spans="1:7">
      <c r="A93" s="11" t="s">
        <v>107</v>
      </c>
    </row>
    <row r="94" spans="1:7">
      <c r="B94" s="11" t="s">
        <v>50</v>
      </c>
      <c r="C94" s="1" t="s">
        <v>52</v>
      </c>
      <c r="D94" s="1" t="s">
        <v>53</v>
      </c>
      <c r="E94" s="11" t="s">
        <v>56</v>
      </c>
      <c r="F94" s="23" t="s">
        <v>57</v>
      </c>
      <c r="G94" s="23" t="s">
        <v>60</v>
      </c>
    </row>
    <row r="95" spans="1:7">
      <c r="A95" s="11" t="s">
        <v>36</v>
      </c>
      <c r="B95" s="11">
        <v>17655</v>
      </c>
      <c r="C95" s="11">
        <f>B95/1000</f>
        <v>17.655000000000001</v>
      </c>
      <c r="D95" s="11">
        <f>ROUND(C95,0)</f>
        <v>18</v>
      </c>
      <c r="E95" s="16">
        <v>0.59</v>
      </c>
      <c r="F95" s="11">
        <f>D95*E95</f>
        <v>10.62</v>
      </c>
      <c r="G95" s="11">
        <v>11</v>
      </c>
    </row>
    <row r="96" spans="1:7">
      <c r="A96" s="11" t="s">
        <v>39</v>
      </c>
      <c r="B96" s="11">
        <v>35434</v>
      </c>
      <c r="C96" s="11">
        <f>B96/1000</f>
        <v>35.433999999999997</v>
      </c>
      <c r="D96" s="11">
        <f>ROUND(C96,0)</f>
        <v>35</v>
      </c>
      <c r="E96" s="16">
        <v>0.82</v>
      </c>
      <c r="F96" s="11">
        <f>D96*E96</f>
        <v>28.7</v>
      </c>
      <c r="G96" s="11">
        <v>29</v>
      </c>
    </row>
    <row r="98" spans="1:7">
      <c r="A98" s="11" t="s">
        <v>108</v>
      </c>
    </row>
    <row r="99" spans="1:7">
      <c r="B99" s="11" t="s">
        <v>50</v>
      </c>
      <c r="C99" s="1" t="s">
        <v>52</v>
      </c>
      <c r="D99" s="1" t="s">
        <v>53</v>
      </c>
      <c r="E99" s="11" t="s">
        <v>56</v>
      </c>
      <c r="F99" s="23" t="s">
        <v>57</v>
      </c>
      <c r="G99" s="23" t="s">
        <v>60</v>
      </c>
    </row>
    <row r="100" spans="1:7">
      <c r="A100" s="11" t="s">
        <v>36</v>
      </c>
      <c r="B100" s="11">
        <v>181024</v>
      </c>
      <c r="C100" s="11">
        <f>B100/1000</f>
        <v>181.024</v>
      </c>
      <c r="D100" s="11">
        <f>ROUND(C100,0)</f>
        <v>181</v>
      </c>
      <c r="E100" s="16">
        <v>0.59</v>
      </c>
      <c r="F100" s="11">
        <f t="shared" ref="F100:F101" si="1">D100*E100</f>
        <v>106.78999999999999</v>
      </c>
      <c r="G100" s="11">
        <v>107</v>
      </c>
    </row>
    <row r="101" spans="1:7">
      <c r="A101" s="11" t="s">
        <v>39</v>
      </c>
      <c r="B101" s="11">
        <v>29757</v>
      </c>
      <c r="C101" s="11">
        <f>B101/1000</f>
        <v>29.757000000000001</v>
      </c>
      <c r="D101" s="11">
        <f>ROUND(C101,0)</f>
        <v>30</v>
      </c>
      <c r="E101" s="16">
        <v>0.82</v>
      </c>
      <c r="F101" s="11">
        <f t="shared" si="1"/>
        <v>24.599999999999998</v>
      </c>
      <c r="G101" s="11">
        <v>25</v>
      </c>
    </row>
    <row r="103" spans="1:7">
      <c r="A103" s="11" t="s">
        <v>108</v>
      </c>
    </row>
    <row r="104" spans="1:7">
      <c r="B104" s="11" t="s">
        <v>50</v>
      </c>
      <c r="C104" s="1" t="s">
        <v>52</v>
      </c>
      <c r="D104" s="1" t="s">
        <v>53</v>
      </c>
      <c r="E104" s="11" t="s">
        <v>56</v>
      </c>
      <c r="F104" s="23" t="s">
        <v>57</v>
      </c>
      <c r="G104" s="23" t="s">
        <v>60</v>
      </c>
    </row>
    <row r="105" spans="1:7">
      <c r="A105" s="11" t="s">
        <v>31</v>
      </c>
      <c r="B105" s="11">
        <v>82345</v>
      </c>
      <c r="C105" s="11">
        <f>B105/1000</f>
        <v>82.344999999999999</v>
      </c>
      <c r="D105" s="11">
        <f>ROUND(C105,0)</f>
        <v>82</v>
      </c>
      <c r="E105" s="16">
        <v>0.47</v>
      </c>
      <c r="F105" s="11">
        <f t="shared" ref="F105" si="2">D105*E105</f>
        <v>38.54</v>
      </c>
      <c r="G105" s="11">
        <v>39</v>
      </c>
    </row>
    <row r="106" spans="1:7">
      <c r="E106" s="16"/>
    </row>
    <row r="107" spans="1:7" s="8" customFormat="1">
      <c r="A107" s="8" t="s">
        <v>113</v>
      </c>
      <c r="E107" s="20"/>
    </row>
    <row r="108" spans="1:7">
      <c r="C108" s="1"/>
      <c r="D108" s="1"/>
    </row>
    <row r="109" spans="1:7">
      <c r="B109" s="11" t="s">
        <v>107</v>
      </c>
      <c r="C109" s="11" t="s">
        <v>108</v>
      </c>
      <c r="D109" s="11" t="s">
        <v>108</v>
      </c>
      <c r="E109" s="11" t="s">
        <v>114</v>
      </c>
    </row>
    <row r="110" spans="1:7">
      <c r="A110" s="11" t="s">
        <v>36</v>
      </c>
      <c r="B110" s="11">
        <v>11</v>
      </c>
      <c r="C110" s="11">
        <v>107</v>
      </c>
      <c r="D110" s="11">
        <v>0</v>
      </c>
      <c r="E110" s="11">
        <f>B110+C110</f>
        <v>118</v>
      </c>
    </row>
    <row r="111" spans="1:7">
      <c r="A111" s="11" t="s">
        <v>39</v>
      </c>
      <c r="B111" s="11">
        <v>29</v>
      </c>
      <c r="C111" s="11">
        <v>25</v>
      </c>
      <c r="D111" s="11">
        <v>0</v>
      </c>
      <c r="E111" s="11">
        <f>B111+C111</f>
        <v>54</v>
      </c>
    </row>
    <row r="112" spans="1:7">
      <c r="A112" s="11" t="s">
        <v>31</v>
      </c>
      <c r="B112" s="11">
        <v>0</v>
      </c>
      <c r="C112" s="11">
        <v>0</v>
      </c>
      <c r="D112" s="11">
        <v>39</v>
      </c>
      <c r="E112" s="11">
        <v>39</v>
      </c>
    </row>
    <row r="113" spans="1:5">
      <c r="E113" s="16"/>
    </row>
    <row r="114" spans="1:5">
      <c r="A114" s="8" t="s">
        <v>115</v>
      </c>
      <c r="B114" s="8"/>
      <c r="C114" s="8"/>
    </row>
    <row r="116" spans="1:5">
      <c r="B116" s="11" t="s">
        <v>96</v>
      </c>
    </row>
    <row r="117" spans="1:5">
      <c r="A117" s="11" t="s">
        <v>67</v>
      </c>
      <c r="B117" s="11">
        <v>118</v>
      </c>
    </row>
    <row r="118" spans="1:5">
      <c r="A118" s="11" t="s">
        <v>68</v>
      </c>
      <c r="B118" s="11">
        <v>54</v>
      </c>
    </row>
    <row r="119" spans="1:5">
      <c r="A119" s="11" t="s">
        <v>66</v>
      </c>
      <c r="B119" s="11">
        <v>39</v>
      </c>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opic xmlns="fef75a8c-5657-48f3-8ea8-d52bc9cb9433">Queries</Topic>
    <cf401361b24e474cb011be6eb76c0e76 xmlns="fef75a8c-5657-48f3-8ea8-d52bc9cb9433" xsi:nil="true"/>
    <Team xmlns="fef75a8c-5657-48f3-8ea8-d52bc9cb9433">EA Packaging Extended Producer Responsibility (pEPR)</Team>
    <lae2bfa7b6474897ab4a53f76ea236c7 xmlns="fef75a8c-5657-48f3-8ea8-d52bc9cb9433" xsi:nil="true"/>
    <n7493b4506bf40e28c373b1e51a33445 xmlns="fef75a8c-5657-48f3-8ea8-d52bc9cb9433" xsi:nil="true"/>
    <TaxCatchAll xmlns="662745e8-e224-48e8-a2e3-254862b8c2f5">
      <Value>4</Value>
      <Value>3</Value>
      <Value>2</Value>
      <Value>1</Value>
    </TaxCatchAll>
    <ddeb1fd0a9ad4436a96525d34737dc44 xmlns="fef75a8c-5657-48f3-8ea8-d52bc9cb9433" xsi:nil="true"/>
    <k85d23755b3a46b5a51451cf336b2e9b xmlns="fef75a8c-5657-48f3-8ea8-d52bc9cb9433" xsi:nil="true"/>
    <fe59e9859d6a491389c5b03567f5dda5 xmlns="fef75a8c-5657-48f3-8ea8-d52bc9cb9433" xsi:nil="true"/>
    <HOMigrated xmlns="fef75a8c-5657-48f3-8ea8-d52bc9cb9433">false</HOMigrated>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DADC4C3ACFCB94599FE126C9A624B08" ma:contentTypeVersion="0" ma:contentTypeDescription="Create a new document." ma:contentTypeScope="" ma:versionID="5ddd200db152f22bb79980f15565ab43">
  <xsd:schema xmlns:xsd="http://www.w3.org/2001/XMLSchema" xmlns:xs="http://www.w3.org/2001/XMLSchema" xmlns:p="http://schemas.microsoft.com/office/2006/metadata/properties" xmlns:ns2="fef75a8c-5657-48f3-8ea8-d52bc9cb9433" xmlns:ns3="662745e8-e224-48e8-a2e3-254862b8c2f5" targetNamespace="http://schemas.microsoft.com/office/2006/metadata/properties" ma:root="true" ma:fieldsID="fcf828052cd74ab3a9fb766f6d91e51a" ns2:_="" ns3:_="">
    <xsd:import namespace="fef75a8c-5657-48f3-8ea8-d52bc9cb9433"/>
    <xsd:import namespace="662745e8-e224-48e8-a2e3-254862b8c2f5"/>
    <xsd:element name="properties">
      <xsd:complexType>
        <xsd:sequence>
          <xsd:element name="documentManagement">
            <xsd:complexType>
              <xsd:all>
                <xsd:element ref="ns2:lae2bfa7b6474897ab4a53f76ea236c7" minOccurs="0"/>
                <xsd:element ref="ns3: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f75a8c-5657-48f3-8ea8-d52bc9cb9433" elementFormDefault="qualified">
    <xsd:import namespace="http://schemas.microsoft.com/office/2006/documentManagement/types"/>
    <xsd:import namespace="http://schemas.microsoft.com/office/infopath/2007/PartnerControls"/>
    <xsd:element name="lae2bfa7b6474897ab4a53f76ea236c7" ma:index="8" nillable="true" ma:displayName="Government Security Classification_0" ma:hidden="true" ma:internalName="lae2bfa7b6474897ab4a53f76ea236c7">
      <xsd:simpleType>
        <xsd:restriction base="dms:Note"/>
      </xsd:simpleType>
    </xsd:element>
    <xsd:element name="TaxCatchAllLabel" ma:index="10" nillable="true" ma:displayName="Taxonomy Catch All Column1" ma:hidden="true" ma:list="{75772df7-6041-40aa-93ca-ab94995d48d7}" ma:internalName="TaxCatchAllLabel" ma:readOnly="true" ma:showField="CatchAllDataLabel">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nillable="true" ma:displayName="Copyright level_0" ma:hidden="true" ma:internalName="cf401361b24e474cb011be6eb76c0e76">
      <xsd:simpleType>
        <xsd:restriction base="dms:Note"/>
      </xsd:simpleType>
    </xsd:element>
    <xsd:element name="n7493b4506bf40e28c373b1e51a33445" ma:index="14" nillable="true" ma:displayName="Site type_0" ma:hidden="true" ma:internalName="n7493b4506bf40e28c373b1e51a33445">
      <xsd:simpleType>
        <xsd:restriction base="dms:Note"/>
      </xsd:simpleType>
    </xsd:element>
    <xsd:element name="HOMigrated" ma:index="16" nillable="true" ma:displayName="Migrated" ma:default="0" ma:internalName="HOMigrated">
      <xsd:simpleType>
        <xsd:restriction base="dms:Boolean"/>
      </xsd:simpleType>
    </xsd:element>
    <xsd:element name="k85d23755b3a46b5a51451cf336b2e9b" ma:index="17" nillable="true" ma:displayName="Information Type_0" ma:hidden="true" ma:internalName="k85d23755b3a46b5a51451cf336b2e9b">
      <xsd:simpleType>
        <xsd:restriction base="dms:Note"/>
      </xsd:simpleType>
    </xsd:element>
    <xsd:element name="Team" ma:index="19" nillable="true" ma:displayName="Team" ma:internalName="Team" ma:readOnly="false">
      <xsd:simpleType>
        <xsd:restriction base="dms:Text"/>
      </xsd:simpleType>
    </xsd:element>
    <xsd:element name="Topic" ma:index="20" nillable="true" ma:displayName="Topic" ma:internalName="Topic" ma:readOnly="false">
      <xsd:simpleType>
        <xsd:restriction base="dms:Text"/>
      </xsd:simpleType>
    </xsd:element>
    <xsd:element name="ddeb1fd0a9ad4436a96525d34737dc44" ma:index="21" nillable="true" ma:displayName="Distribution_2" ma:hidden="true" ma:internalName="ddeb1fd0a9ad4436a96525d34737dc44">
      <xsd:simpleType>
        <xsd:restriction base="dms:Note"/>
      </xsd:simpleType>
    </xsd:element>
    <xsd:element name="fe59e9859d6a491389c5b03567f5dda5" ma:index="23" nillable="true" ma:displayName="Organisational Unit_0" ma:hidden="true" ma:internalName="fe59e9859d6a491389c5b03567f5dda5">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description="" ma:hidden="true" ma:list="{75772df7-6041-40aa-93ca-ab94995d48d7}" ma:internalName="TaxCatchAll" ma:showField="CatchAllData" ma:web="d045bda7-9643-4012-b515-4cb4e03e11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AF90DA-7F70-462C-9D90-F4CE99D234D6}"/>
</file>

<file path=customXml/itemProps2.xml><?xml version="1.0" encoding="utf-8"?>
<ds:datastoreItem xmlns:ds="http://schemas.openxmlformats.org/officeDocument/2006/customXml" ds:itemID="{8E9BFF8B-CE33-4CDC-BF35-3A8F4D0AE9A1}"/>
</file>

<file path=customXml/itemProps3.xml><?xml version="1.0" encoding="utf-8"?>
<ds:datastoreItem xmlns:ds="http://schemas.openxmlformats.org/officeDocument/2006/customXml" ds:itemID="{C0ACB1E7-5145-43E7-A700-60992BB96BF5}"/>
</file>

<file path=customXml/itemProps4.xml><?xml version="1.0" encoding="utf-8"?>
<ds:datastoreItem xmlns:ds="http://schemas.openxmlformats.org/officeDocument/2006/customXml" ds:itemID="{59261434-1634-47EE-870E-4C37E5AC816B}"/>
</file>

<file path=docProps/app.xml><?xml version="1.0" encoding="utf-8"?>
<Properties xmlns="http://schemas.openxmlformats.org/officeDocument/2006/extended-properties" xmlns:vt="http://schemas.openxmlformats.org/officeDocument/2006/docPropsVTypes">
  <Application>Microsoft Excel Online</Application>
  <Manager/>
  <Company>Defra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Thomson</dc:creator>
  <cp:keywords/>
  <dc:description/>
  <cp:lastModifiedBy>Lisa Evers</cp:lastModifiedBy>
  <cp:revision/>
  <dcterms:created xsi:type="dcterms:W3CDTF">2026-09-11T08:15:01Z</dcterms:created>
  <dcterms:modified xsi:type="dcterms:W3CDTF">2026-10-20T07:20:01Z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0x010100A5BF1C78D9F64B679A5EBDE1C6598EBC01007DADC4C3ACFCB94599FE126C9A624B08</vt:lpwstr>
  </property>
  <property fmtid="{D5CDD505-2E9C-101B-9397-08002B2CF9AE}" pid="3" name="lae2bfa7b6474897ab4a53f76ea236c70">
    <vt:lpwstr>Official|14c80daa-741b-422c-9722-f71693c9ede4</vt:lpwstr>
  </property>
  <property fmtid="{D5CDD505-2E9C-101B-9397-08002B2CF9AE}" pid="4" name="cf401361b24e474cb011be6eb76c0e760">
    <vt:lpwstr>Crown|69589897-2828-4761-976e-717fd8e631c9</vt:lpwstr>
  </property>
  <property fmtid="{D5CDD505-2E9C-101B-9397-08002B2CF9AE}" pid="5" name="InformationType">
    <vt:lpwstr/>
  </property>
  <property fmtid="{D5CDD505-2E9C-101B-9397-08002B2CF9AE}" pid="6" name="Distribution">
    <vt:lpwstr>3;#Internal Defra Group|0867f7b3-e76e-40ca-bb1f-5ba341a49230</vt:lpwstr>
  </property>
  <property fmtid="{D5CDD505-2E9C-101B-9397-08002B2CF9AE}" pid="7" name="MediaServiceImageTags">
    <vt:lpwstr/>
  </property>
  <property fmtid="{D5CDD505-2E9C-101B-9397-08002B2CF9AE}" pid="8" name="HOCopyrightLevel">
    <vt:lpwstr>2;#Crown|69589897-2828-4761-976e-717fd8e631c9</vt:lpwstr>
  </property>
  <property fmtid="{D5CDD505-2E9C-101B-9397-08002B2CF9AE}" pid="9" name="HOGovernmentSecurityClassification">
    <vt:lpwstr>1;#Official|14c80daa-741b-422c-9722-f71693c9ede4</vt:lpwstr>
  </property>
  <property fmtid="{D5CDD505-2E9C-101B-9397-08002B2CF9AE}" pid="10" name="k85d23755b3a46b5a51451cf336b2e9b0">
    <vt:lpwstr/>
  </property>
  <property fmtid="{D5CDD505-2E9C-101B-9397-08002B2CF9AE}" pid="11" name="HOSiteType">
    <vt:lpwstr/>
  </property>
  <property fmtid="{D5CDD505-2E9C-101B-9397-08002B2CF9AE}" pid="12" name="ddeb1fd0a9ad4436a96525d34737dc440">
    <vt:lpwstr>Internal Defra Group|0867f7b3-e76e-40ca-bb1f-5ba341a49230</vt:lpwstr>
  </property>
  <property fmtid="{D5CDD505-2E9C-101B-9397-08002B2CF9AE}" pid="13" name="fe59e9859d6a491389c5b03567f5dda50">
    <vt:lpwstr>EA|d5f78ddb-b1b6-4328-9877-d7e3ed06fdac</vt:lpwstr>
  </property>
  <property fmtid="{D5CDD505-2E9C-101B-9397-08002B2CF9AE}" pid="14" name="n7493b4506bf40e28c373b1e51a334450">
    <vt:lpwstr/>
  </property>
  <property fmtid="{D5CDD505-2E9C-101B-9397-08002B2CF9AE}" pid="15" name="OrganisationalUnit">
    <vt:lpwstr>4;#EA|d5f78ddb-b1b6-4328-9877-d7e3ed06fdac</vt:lpwstr>
  </property>
  <property fmtid="{D5CDD505-2E9C-101B-9397-08002B2CF9AE}" pid="16" name="lcf76f155ced4ddcb4097134ff3c332f">
    <vt:lpwstr/>
  </property>
</Properties>
</file>